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Override PartName="/xl/charts/colors21.xml" ContentType="application/vnd.ms-office.chartcolorstyle+xml"/>
  <Override PartName="/xl/charts/style21.xml" ContentType="application/vnd.ms-office.chartstyle+xml"/>
  <Override PartName="/xl/charts/colors22.xml" ContentType="application/vnd.ms-office.chartcolorstyle+xml"/>
  <Override PartName="/xl/charts/style22.xml" ContentType="application/vnd.ms-office.chartstyle+xml"/>
  <Override PartName="/xl/charts/colors23.xml" ContentType="application/vnd.ms-office.chartcolorstyle+xml"/>
  <Override PartName="/xl/charts/style23.xml" ContentType="application/vnd.ms-office.chartstyle+xml"/>
  <Override PartName="/xl/charts/colors24.xml" ContentType="application/vnd.ms-office.chartcolorstyle+xml"/>
  <Override PartName="/xl/charts/style24.xml" ContentType="application/vnd.ms-office.chartstyle+xml"/>
  <Override PartName="/xl/charts/colors25.xml" ContentType="application/vnd.ms-office.chartcolorstyle+xml"/>
  <Override PartName="/xl/charts/style25.xml" ContentType="application/vnd.ms-office.chartstyle+xml"/>
  <Override PartName="/xl/charts/colors26.xml" ContentType="application/vnd.ms-office.chartcolorstyle+xml"/>
  <Override PartName="/xl/charts/style26.xml" ContentType="application/vnd.ms-office.chartstyle+xml"/>
  <Override PartName="/xl/charts/colors27.xml" ContentType="application/vnd.ms-office.chartcolorstyle+xml"/>
  <Override PartName="/xl/charts/style27.xml" ContentType="application/vnd.ms-office.chartstyle+xml"/>
  <Override PartName="/xl/charts/colors28.xml" ContentType="application/vnd.ms-office.chartcolorstyle+xml"/>
  <Override PartName="/xl/charts/style28.xml" ContentType="application/vnd.ms-office.chartstyle+xml"/>
  <Override PartName="/xl/charts/colors29.xml" ContentType="application/vnd.ms-office.chartcolorstyle+xml"/>
  <Override PartName="/xl/charts/style29.xml" ContentType="application/vnd.ms-office.chartstyle+xml"/>
  <Override PartName="/xl/charts/colors30.xml" ContentType="application/vnd.ms-office.chartcolorstyle+xml"/>
  <Override PartName="/xl/charts/style30.xml" ContentType="application/vnd.ms-office.chartstyle+xml"/>
  <Override PartName="/xl/charts/colors31.xml" ContentType="application/vnd.ms-office.chartcolorstyle+xml"/>
  <Override PartName="/xl/charts/style31.xml" ContentType="application/vnd.ms-office.chartstyle+xml"/>
  <Override PartName="/xl/charts/colors32.xml" ContentType="application/vnd.ms-office.chartcolorstyle+xml"/>
  <Override PartName="/xl/charts/style32.xml" ContentType="application/vnd.ms-office.chartstyle+xml"/>
  <Override PartName="/xl/charts/colors33.xml" ContentType="application/vnd.ms-office.chartcolorstyle+xml"/>
  <Override PartName="/xl/charts/style33.xml" ContentType="application/vnd.ms-office.chartstyle+xml"/>
  <Override PartName="/xl/charts/colors34.xml" ContentType="application/vnd.ms-office.chartcolorstyle+xml"/>
  <Override PartName="/xl/charts/style34.xml" ContentType="application/vnd.ms-office.chartstyle+xml"/>
  <Override PartName="/xl/charts/colors35.xml" ContentType="application/vnd.ms-office.chartcolorstyle+xml"/>
  <Override PartName="/xl/charts/style35.xml" ContentType="application/vnd.ms-office.chartstyle+xml"/>
  <Override PartName="/xl/charts/colors36.xml" ContentType="application/vnd.ms-office.chartcolorstyle+xml"/>
  <Override PartName="/xl/charts/style36.xml" ContentType="application/vnd.ms-office.chartstyle+xml"/>
  <Override PartName="/xl/charts/colors37.xml" ContentType="application/vnd.ms-office.chartcolorstyle+xml"/>
  <Override PartName="/xl/charts/style37.xml" ContentType="application/vnd.ms-office.chartstyle+xml"/>
  <Override PartName="/xl/charts/colors38.xml" ContentType="application/vnd.ms-office.chartcolorstyle+xml"/>
  <Override PartName="/xl/charts/style38.xml" ContentType="application/vnd.ms-office.chartstyle+xml"/>
  <Override PartName="/xl/charts/colors39.xml" ContentType="application/vnd.ms-office.chartcolorstyle+xml"/>
  <Override PartName="/xl/charts/style39.xml" ContentType="application/vnd.ms-office.chartstyle+xml"/>
  <Override PartName="/xl/charts/colors40.xml" ContentType="application/vnd.ms-office.chartcolorstyle+xml"/>
  <Override PartName="/xl/charts/style40.xml" ContentType="application/vnd.ms-office.chartstyle+xml"/>
  <Override PartName="/xl/charts/colors41.xml" ContentType="application/vnd.ms-office.chartcolorstyle+xml"/>
  <Override PartName="/xl/charts/style41.xml" ContentType="application/vnd.ms-office.chartstyle+xml"/>
  <Override PartName="/xl/charts/colors42.xml" ContentType="application/vnd.ms-office.chartcolorstyle+xml"/>
  <Override PartName="/xl/charts/style42.xml" ContentType="application/vnd.ms-office.chartstyle+xml"/>
  <Override PartName="/xl/charts/colors43.xml" ContentType="application/vnd.ms-office.chartcolorstyle+xml"/>
  <Override PartName="/xl/charts/style43.xml" ContentType="application/vnd.ms-office.chartstyle+xml"/>
  <Override PartName="/xl/charts/colors44.xml" ContentType="application/vnd.ms-office.chartcolorstyle+xml"/>
  <Override PartName="/xl/charts/style44.xml" ContentType="application/vnd.ms-office.chartstyle+xml"/>
  <Override PartName="/xl/charts/colors45.xml" ContentType="application/vnd.ms-office.chartcolorstyle+xml"/>
  <Override PartName="/xl/charts/style4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AlgorithmName="SHA-512" workbookHashValue="noY7tmtTbQLLPdeUbVyFFJmVaof+e3lPGqhxqWl3MqXDuHza0fJ13pNCYewHziFe16x5VMxEbQ8rDKMLx2T9WA==" workbookSaltValue="JMRByLUqnJhz+C6C8INQBw==" workbookSpinCount="100000" lockStructure="1"/>
  <bookViews>
    <workbookView xWindow="15360" yWindow="75" windowWidth="18075" windowHeight="11760"/>
  </bookViews>
  <sheets>
    <sheet name="ReadMe" sheetId="15" r:id="rId1"/>
    <sheet name="Data" sheetId="3" r:id="rId2"/>
    <sheet name="Sheet5" sheetId="14" state="hidden" r:id="rId3"/>
    <sheet name="Labels" sheetId="5" state="hidden" r:id="rId4"/>
    <sheet name="Offsets" sheetId="6" state="hidden" r:id="rId5"/>
    <sheet name="DataType" sheetId="7" state="hidden" r:id="rId6"/>
    <sheet name="ComparatorGroup" sheetId="9" r:id="rId7"/>
    <sheet name="ComparatorResults" sheetId="10" r:id="rId8"/>
    <sheet name="ChartData" sheetId="8" state="hidden" r:id="rId9"/>
    <sheet name="Sheet2" sheetId="11" state="hidden" r:id="rId10"/>
    <sheet name="SingleArchiveResults" sheetId="12" r:id="rId11"/>
    <sheet name="Sheet6" sheetId="17" state="hidden" r:id="rId12"/>
    <sheet name="Sheet4" sheetId="13" state="hidden" r:id="rId13"/>
    <sheet name="Sheet3" sheetId="4" state="hidden" r:id="rId14"/>
  </sheets>
  <definedNames>
    <definedName name="_xlnm._FilterDatabase" localSheetId="6" hidden="1">ComparatorGroup!$A$1:$E$116</definedName>
    <definedName name="_xlnm._FilterDatabase" localSheetId="1" hidden="1">Data!$A$1:$D$4</definedName>
  </definedNames>
  <calcPr calcId="145621"/>
</workbook>
</file>

<file path=xl/calcChain.xml><?xml version="1.0" encoding="utf-8"?>
<calcChain xmlns="http://schemas.openxmlformats.org/spreadsheetml/2006/main">
  <c r="D254" i="12" l="1"/>
  <c r="D46" i="12"/>
  <c r="D30" i="12"/>
  <c r="D344" i="12"/>
  <c r="E1" i="9" l="1"/>
  <c r="A348" i="12" l="1"/>
  <c r="F388" i="12" s="1"/>
  <c r="AS78" i="17"/>
  <c r="AR78" i="17"/>
  <c r="AQ78" i="17"/>
  <c r="AP78" i="17"/>
  <c r="AO78" i="17"/>
  <c r="AN78" i="17"/>
  <c r="AM78" i="17"/>
  <c r="AL78" i="17"/>
  <c r="AK78" i="17"/>
  <c r="AJ78" i="17"/>
  <c r="AI78" i="17"/>
  <c r="AH78" i="17"/>
  <c r="AG78" i="17"/>
  <c r="AF78" i="17"/>
  <c r="AE78" i="17"/>
  <c r="AD78" i="17"/>
  <c r="AC78" i="17"/>
  <c r="AB78" i="17"/>
  <c r="AA78" i="17"/>
  <c r="Z78" i="17"/>
  <c r="Y78" i="17"/>
  <c r="X78" i="17"/>
  <c r="W78" i="17"/>
  <c r="V78" i="17"/>
  <c r="U78" i="17"/>
  <c r="T78" i="17"/>
  <c r="S78" i="17"/>
  <c r="R78" i="17"/>
  <c r="Q78" i="17"/>
  <c r="P78" i="17"/>
  <c r="O78" i="17"/>
  <c r="N78" i="17"/>
  <c r="M78" i="17"/>
  <c r="L78" i="17"/>
  <c r="K78" i="17"/>
  <c r="J78" i="17"/>
  <c r="I78" i="17"/>
  <c r="H78" i="17"/>
  <c r="G78" i="17"/>
  <c r="F78" i="17"/>
  <c r="E78" i="17"/>
  <c r="E77" i="17"/>
  <c r="E76" i="17"/>
  <c r="E75" i="17"/>
  <c r="E74" i="17"/>
  <c r="E73" i="17"/>
  <c r="AS77" i="17"/>
  <c r="AR77" i="17"/>
  <c r="AQ77" i="17"/>
  <c r="AP77" i="17"/>
  <c r="AO77" i="17"/>
  <c r="AN77" i="17"/>
  <c r="AM77" i="17"/>
  <c r="AL77" i="17"/>
  <c r="AK77" i="17"/>
  <c r="AJ77" i="17"/>
  <c r="AI77" i="17"/>
  <c r="AH77" i="17"/>
  <c r="AG77" i="17"/>
  <c r="AF77" i="17"/>
  <c r="AE77" i="17"/>
  <c r="AD77" i="17"/>
  <c r="AC77" i="17"/>
  <c r="AB77" i="17"/>
  <c r="AA77" i="17"/>
  <c r="Z77" i="17"/>
  <c r="Y77" i="17"/>
  <c r="X77" i="17"/>
  <c r="W77" i="17"/>
  <c r="V77" i="17"/>
  <c r="U77" i="17"/>
  <c r="T77" i="17"/>
  <c r="S77" i="17"/>
  <c r="R77" i="17"/>
  <c r="Q77" i="17"/>
  <c r="P77" i="17"/>
  <c r="O77" i="17"/>
  <c r="N77" i="17"/>
  <c r="M77" i="17"/>
  <c r="L77" i="17"/>
  <c r="K77" i="17"/>
  <c r="J77" i="17"/>
  <c r="I77" i="17"/>
  <c r="H77" i="17"/>
  <c r="G77" i="17"/>
  <c r="F77" i="17"/>
  <c r="AS76" i="17"/>
  <c r="AR76" i="17"/>
  <c r="AQ76" i="17"/>
  <c r="AP76" i="17"/>
  <c r="AO76" i="17"/>
  <c r="AN76" i="17"/>
  <c r="AM76" i="17"/>
  <c r="AL76" i="17"/>
  <c r="AK76" i="17"/>
  <c r="AJ76" i="17"/>
  <c r="AI76" i="17"/>
  <c r="AH76" i="17"/>
  <c r="AG76" i="17"/>
  <c r="AF76" i="17"/>
  <c r="AE76" i="17"/>
  <c r="AD76" i="17"/>
  <c r="AC76" i="17"/>
  <c r="AB76" i="17"/>
  <c r="AA76" i="17"/>
  <c r="Z76" i="17"/>
  <c r="Y76" i="17"/>
  <c r="X76" i="17"/>
  <c r="W76" i="17"/>
  <c r="V76" i="17"/>
  <c r="U76" i="17"/>
  <c r="T76" i="17"/>
  <c r="S76" i="17"/>
  <c r="R76" i="17"/>
  <c r="Q76" i="17"/>
  <c r="P76" i="17"/>
  <c r="O76" i="17"/>
  <c r="N76" i="17"/>
  <c r="M76" i="17"/>
  <c r="L76" i="17"/>
  <c r="K76" i="17"/>
  <c r="J76" i="17"/>
  <c r="I76" i="17"/>
  <c r="H76" i="17"/>
  <c r="G76" i="17"/>
  <c r="F76" i="17"/>
  <c r="AS75" i="17"/>
  <c r="AR75" i="17"/>
  <c r="AQ75" i="17"/>
  <c r="AP75" i="17"/>
  <c r="AO75" i="17"/>
  <c r="AN75" i="17"/>
  <c r="AM75" i="17"/>
  <c r="AL75" i="17"/>
  <c r="AK75" i="17"/>
  <c r="AJ75" i="17"/>
  <c r="AI75" i="17"/>
  <c r="AH75" i="17"/>
  <c r="AG75" i="17"/>
  <c r="AF75" i="17"/>
  <c r="AE75" i="17"/>
  <c r="AD75" i="17"/>
  <c r="AC75" i="17"/>
  <c r="AB75" i="17"/>
  <c r="AA75" i="17"/>
  <c r="Z75" i="17"/>
  <c r="Y75" i="17"/>
  <c r="X75" i="17"/>
  <c r="W75" i="17"/>
  <c r="V75" i="17"/>
  <c r="U75" i="17"/>
  <c r="T75" i="17"/>
  <c r="S75" i="17"/>
  <c r="R75" i="17"/>
  <c r="Q75" i="17"/>
  <c r="P75" i="17"/>
  <c r="O75" i="17"/>
  <c r="N75" i="17"/>
  <c r="M75" i="17"/>
  <c r="L75" i="17"/>
  <c r="K75" i="17"/>
  <c r="J75" i="17"/>
  <c r="I75" i="17"/>
  <c r="H75" i="17"/>
  <c r="G75" i="17"/>
  <c r="F75" i="17"/>
  <c r="AS74" i="17"/>
  <c r="AR74" i="17"/>
  <c r="AQ74" i="17"/>
  <c r="AP74" i="17"/>
  <c r="AO74" i="17"/>
  <c r="AN74" i="17"/>
  <c r="AM74" i="17"/>
  <c r="AL74" i="17"/>
  <c r="AK74" i="17"/>
  <c r="AJ74" i="17"/>
  <c r="AI74" i="17"/>
  <c r="AH74" i="17"/>
  <c r="AG74" i="17"/>
  <c r="AF74" i="17"/>
  <c r="AE74" i="17"/>
  <c r="AD74" i="17"/>
  <c r="AC74" i="17"/>
  <c r="AB74" i="17"/>
  <c r="AA74" i="17"/>
  <c r="Z74" i="17"/>
  <c r="Y74" i="17"/>
  <c r="X74" i="17"/>
  <c r="W74" i="17"/>
  <c r="V74" i="17"/>
  <c r="U74" i="17"/>
  <c r="T74" i="17"/>
  <c r="S74" i="17"/>
  <c r="R74" i="17"/>
  <c r="Q74" i="17"/>
  <c r="P74" i="17"/>
  <c r="O74" i="17"/>
  <c r="N74" i="17"/>
  <c r="M74" i="17"/>
  <c r="L74" i="17"/>
  <c r="K74" i="17"/>
  <c r="J74" i="17"/>
  <c r="I74" i="17"/>
  <c r="H74" i="17"/>
  <c r="G74" i="17"/>
  <c r="F74" i="17"/>
  <c r="AS73" i="17"/>
  <c r="AR73" i="17"/>
  <c r="AQ73" i="17"/>
  <c r="AP73" i="17"/>
  <c r="AO73" i="17"/>
  <c r="AN73" i="17"/>
  <c r="AM73" i="17"/>
  <c r="AL73" i="17"/>
  <c r="AK73" i="17"/>
  <c r="AJ73" i="17"/>
  <c r="AI73" i="17"/>
  <c r="AH73" i="17"/>
  <c r="AG73" i="17"/>
  <c r="AF73" i="17"/>
  <c r="AE73" i="17"/>
  <c r="AD73" i="17"/>
  <c r="AC73" i="17"/>
  <c r="AB73" i="17"/>
  <c r="AA73" i="17"/>
  <c r="Z73" i="17"/>
  <c r="Y73" i="17"/>
  <c r="X73" i="17"/>
  <c r="W73" i="17"/>
  <c r="V73" i="17"/>
  <c r="U73" i="17"/>
  <c r="T73" i="17"/>
  <c r="S73" i="17"/>
  <c r="R73" i="17"/>
  <c r="Q73" i="17"/>
  <c r="P73" i="17"/>
  <c r="O73" i="17"/>
  <c r="N73" i="17"/>
  <c r="M73" i="17"/>
  <c r="L73" i="17"/>
  <c r="K73" i="17"/>
  <c r="J73" i="17"/>
  <c r="I73" i="17"/>
  <c r="H73" i="17"/>
  <c r="G73" i="17"/>
  <c r="F73" i="17"/>
  <c r="AS72" i="17"/>
  <c r="AR72" i="17"/>
  <c r="AQ72" i="17"/>
  <c r="AP72" i="17"/>
  <c r="AO72" i="17"/>
  <c r="AN72" i="17"/>
  <c r="AM72" i="17"/>
  <c r="AL72" i="17"/>
  <c r="AK72" i="17"/>
  <c r="AJ72" i="17"/>
  <c r="AI72" i="17"/>
  <c r="AH72" i="17"/>
  <c r="AG72" i="17"/>
  <c r="AF72" i="17"/>
  <c r="AE72" i="17"/>
  <c r="AD72" i="17"/>
  <c r="AC72" i="17"/>
  <c r="AB72" i="17"/>
  <c r="AA72" i="17"/>
  <c r="Z72" i="17"/>
  <c r="Y72" i="17"/>
  <c r="X72" i="17"/>
  <c r="W72" i="17"/>
  <c r="V72" i="17"/>
  <c r="U72" i="17"/>
  <c r="T72" i="17"/>
  <c r="S72" i="17"/>
  <c r="R72" i="17"/>
  <c r="Q72" i="17"/>
  <c r="P72" i="17"/>
  <c r="O72" i="17"/>
  <c r="N72" i="17"/>
  <c r="M72" i="17"/>
  <c r="L72" i="17"/>
  <c r="K72" i="17"/>
  <c r="J72" i="17"/>
  <c r="I72" i="17"/>
  <c r="H72" i="17"/>
  <c r="G72" i="17"/>
  <c r="F72" i="17"/>
  <c r="AS71" i="17"/>
  <c r="AR71" i="17"/>
  <c r="AQ71" i="17"/>
  <c r="AP71" i="17"/>
  <c r="AO71" i="17"/>
  <c r="AN71" i="17"/>
  <c r="AM71" i="17"/>
  <c r="AL71" i="17"/>
  <c r="AK71" i="17"/>
  <c r="AJ71" i="17"/>
  <c r="AI71" i="17"/>
  <c r="AH71" i="17"/>
  <c r="AG71" i="17"/>
  <c r="AF71" i="17"/>
  <c r="AE71" i="17"/>
  <c r="AD71" i="17"/>
  <c r="AC71" i="17"/>
  <c r="AB71" i="17"/>
  <c r="AA71" i="17"/>
  <c r="Z71" i="17"/>
  <c r="Y71" i="17"/>
  <c r="X71" i="17"/>
  <c r="W71" i="17"/>
  <c r="V71" i="17"/>
  <c r="U71" i="17"/>
  <c r="T71" i="17"/>
  <c r="S71" i="17"/>
  <c r="R71" i="17"/>
  <c r="Q71" i="17"/>
  <c r="P71" i="17"/>
  <c r="O71" i="17"/>
  <c r="N71" i="17"/>
  <c r="M71" i="17"/>
  <c r="L71" i="17"/>
  <c r="K71" i="17"/>
  <c r="J71" i="17"/>
  <c r="I71" i="17"/>
  <c r="H71" i="17"/>
  <c r="G71" i="17"/>
  <c r="F71" i="17"/>
  <c r="AS70" i="17"/>
  <c r="AR70" i="17"/>
  <c r="AQ70" i="17"/>
  <c r="AP70" i="17"/>
  <c r="AO70" i="17"/>
  <c r="AN70" i="17"/>
  <c r="AM70" i="17"/>
  <c r="AL70" i="17"/>
  <c r="AK70" i="17"/>
  <c r="AJ70" i="17"/>
  <c r="AI70" i="17"/>
  <c r="AH70" i="17"/>
  <c r="AG70" i="17"/>
  <c r="AF70" i="17"/>
  <c r="AE70" i="17"/>
  <c r="AD70" i="17"/>
  <c r="AC70" i="17"/>
  <c r="AB70" i="17"/>
  <c r="AA70" i="17"/>
  <c r="Z70" i="17"/>
  <c r="Y70" i="17"/>
  <c r="X70" i="17"/>
  <c r="W70" i="17"/>
  <c r="V70" i="17"/>
  <c r="U70" i="17"/>
  <c r="T70" i="17"/>
  <c r="S70" i="17"/>
  <c r="R70" i="17"/>
  <c r="Q70" i="17"/>
  <c r="P70" i="17"/>
  <c r="O70" i="17"/>
  <c r="N70" i="17"/>
  <c r="M70" i="17"/>
  <c r="L70" i="17"/>
  <c r="K70" i="17"/>
  <c r="J70" i="17"/>
  <c r="I70" i="17"/>
  <c r="H70" i="17"/>
  <c r="G70" i="17"/>
  <c r="F70" i="17"/>
  <c r="E69" i="17"/>
  <c r="E72" i="17"/>
  <c r="E71" i="17"/>
  <c r="E70" i="17"/>
  <c r="AS69" i="17"/>
  <c r="AR69" i="17"/>
  <c r="AQ69" i="17"/>
  <c r="AP69" i="17"/>
  <c r="AO69" i="17"/>
  <c r="AN69" i="17"/>
  <c r="AM69" i="17"/>
  <c r="AL69" i="17"/>
  <c r="AK69" i="17"/>
  <c r="AJ69" i="17"/>
  <c r="AI69" i="17"/>
  <c r="AH69" i="17"/>
  <c r="AG69" i="17"/>
  <c r="AF69" i="17"/>
  <c r="AE69" i="17"/>
  <c r="AD69" i="17"/>
  <c r="AC69" i="17"/>
  <c r="AB69" i="17"/>
  <c r="AA69" i="17"/>
  <c r="Z69" i="17"/>
  <c r="Y69" i="17"/>
  <c r="X69" i="17"/>
  <c r="W69" i="17"/>
  <c r="V69" i="17"/>
  <c r="U69" i="17"/>
  <c r="T69" i="17"/>
  <c r="S69" i="17"/>
  <c r="R69" i="17"/>
  <c r="Q69" i="17"/>
  <c r="P69" i="17"/>
  <c r="O69" i="17"/>
  <c r="N69" i="17"/>
  <c r="M69" i="17"/>
  <c r="L69" i="17"/>
  <c r="K69" i="17"/>
  <c r="J69" i="17"/>
  <c r="I69" i="17"/>
  <c r="H69" i="17"/>
  <c r="G69" i="17"/>
  <c r="F69" i="17"/>
  <c r="F353" i="12" l="1"/>
  <c r="F361" i="12"/>
  <c r="F369" i="12"/>
  <c r="F377" i="12"/>
  <c r="F385" i="12"/>
  <c r="F355" i="12"/>
  <c r="F363" i="12"/>
  <c r="F371" i="12"/>
  <c r="F379" i="12"/>
  <c r="F387" i="12"/>
  <c r="F348" i="12"/>
  <c r="F380" i="12"/>
  <c r="F349" i="12"/>
  <c r="F357" i="12"/>
  <c r="F365" i="12"/>
  <c r="F373" i="12"/>
  <c r="F381" i="12"/>
  <c r="F351" i="12"/>
  <c r="F367" i="12"/>
  <c r="F383" i="12"/>
  <c r="F350" i="12"/>
  <c r="F358" i="12"/>
  <c r="F366" i="12"/>
  <c r="F374" i="12"/>
  <c r="F382" i="12"/>
  <c r="F359" i="12"/>
  <c r="F375" i="12"/>
  <c r="F352" i="12"/>
  <c r="F360" i="12"/>
  <c r="F368" i="12"/>
  <c r="F376" i="12"/>
  <c r="F384" i="12"/>
  <c r="F354" i="12"/>
  <c r="F362" i="12"/>
  <c r="F370" i="12"/>
  <c r="F378" i="12"/>
  <c r="F386" i="12"/>
  <c r="F356" i="12"/>
  <c r="F364" i="12"/>
  <c r="F372" i="12"/>
  <c r="AH5" i="8"/>
  <c r="AG5" i="8"/>
  <c r="AF5" i="8"/>
  <c r="AE5" i="8"/>
  <c r="AD5" i="8"/>
  <c r="AC5" i="8"/>
  <c r="AB5" i="8"/>
  <c r="AA5" i="8"/>
  <c r="Z5" i="8"/>
  <c r="Y5" i="8"/>
  <c r="X5" i="8"/>
  <c r="W5" i="8"/>
  <c r="V5" i="8"/>
  <c r="U5" i="8"/>
  <c r="T5" i="8"/>
  <c r="S5" i="8"/>
  <c r="R5" i="8"/>
  <c r="Q5" i="8"/>
  <c r="P5" i="8"/>
  <c r="O5" i="8"/>
  <c r="N5" i="8"/>
  <c r="M5" i="8"/>
  <c r="L5" i="8"/>
  <c r="K5" i="8"/>
  <c r="J5" i="8"/>
  <c r="I5" i="8"/>
  <c r="H5" i="8"/>
  <c r="G5" i="8"/>
  <c r="F5" i="8"/>
  <c r="E5" i="8"/>
  <c r="I78" i="13"/>
  <c r="G62" i="13"/>
  <c r="G63" i="13"/>
  <c r="G64" i="13"/>
  <c r="G65" i="13"/>
  <c r="I65" i="13" s="1"/>
  <c r="G61" i="13"/>
  <c r="G53" i="13"/>
  <c r="G54" i="13"/>
  <c r="G55" i="13"/>
  <c r="G56" i="13"/>
  <c r="G52" i="13"/>
  <c r="E108" i="14"/>
  <c r="D99" i="14"/>
  <c r="E99" i="14" s="1"/>
  <c r="D11" i="14" l="1"/>
  <c r="E11" i="14" s="1"/>
  <c r="D27" i="14"/>
  <c r="E27" i="14" s="1"/>
  <c r="D59" i="14"/>
  <c r="E59" i="14" s="1"/>
  <c r="D91" i="14"/>
  <c r="E91" i="14" s="1"/>
  <c r="D89" i="14"/>
  <c r="E89" i="14" s="1"/>
  <c r="D81" i="14"/>
  <c r="E81" i="14" s="1"/>
  <c r="D105" i="14"/>
  <c r="E105" i="14" s="1"/>
  <c r="D2" i="14"/>
  <c r="E2" i="14" s="1"/>
  <c r="D100" i="14"/>
  <c r="E100" i="14" s="1"/>
  <c r="D92" i="14"/>
  <c r="E92" i="14" s="1"/>
  <c r="D84" i="14"/>
  <c r="E84" i="14" s="1"/>
  <c r="D76" i="14"/>
  <c r="E76" i="14" s="1"/>
  <c r="D68" i="14"/>
  <c r="E68" i="14" s="1"/>
  <c r="D60" i="14"/>
  <c r="E60" i="14" s="1"/>
  <c r="D52" i="14"/>
  <c r="E52" i="14" s="1"/>
  <c r="D44" i="14"/>
  <c r="E44" i="14" s="1"/>
  <c r="D36" i="14"/>
  <c r="E36" i="14" s="1"/>
  <c r="D28" i="14"/>
  <c r="E28" i="14" s="1"/>
  <c r="D20" i="14"/>
  <c r="E20" i="14" s="1"/>
  <c r="D12" i="14"/>
  <c r="E12" i="14" s="1"/>
  <c r="D4" i="14"/>
  <c r="E4" i="14" s="1"/>
  <c r="D107" i="14"/>
  <c r="E107" i="14" s="1"/>
  <c r="D83" i="14"/>
  <c r="E83" i="14" s="1"/>
  <c r="D75" i="14"/>
  <c r="E75" i="14" s="1"/>
  <c r="D67" i="14"/>
  <c r="E67" i="14" s="1"/>
  <c r="D51" i="14"/>
  <c r="E51" i="14" s="1"/>
  <c r="D43" i="14"/>
  <c r="E43" i="14" s="1"/>
  <c r="D35" i="14"/>
  <c r="E35" i="14" s="1"/>
  <c r="D19" i="14"/>
  <c r="E19" i="14" s="1"/>
  <c r="D3" i="14"/>
  <c r="E3" i="14" s="1"/>
  <c r="D106" i="14"/>
  <c r="E106" i="14" s="1"/>
  <c r="D98" i="14"/>
  <c r="E98" i="14" s="1"/>
  <c r="D90" i="14"/>
  <c r="E90" i="14" s="1"/>
  <c r="D82" i="14"/>
  <c r="E82" i="14" s="1"/>
  <c r="D74" i="14"/>
  <c r="E74" i="14" s="1"/>
  <c r="D66" i="14"/>
  <c r="E66" i="14" s="1"/>
  <c r="D58" i="14"/>
  <c r="E58" i="14" s="1"/>
  <c r="D50" i="14"/>
  <c r="E50" i="14" s="1"/>
  <c r="D42" i="14"/>
  <c r="E42" i="14" s="1"/>
  <c r="D34" i="14"/>
  <c r="E34" i="14" s="1"/>
  <c r="D26" i="14"/>
  <c r="E26" i="14" s="1"/>
  <c r="D18" i="14"/>
  <c r="E18" i="14" s="1"/>
  <c r="D10" i="14"/>
  <c r="E10" i="14" s="1"/>
  <c r="D97" i="14"/>
  <c r="E97" i="14" s="1"/>
  <c r="D73" i="14"/>
  <c r="E73" i="14" s="1"/>
  <c r="D65" i="14"/>
  <c r="E65" i="14" s="1"/>
  <c r="D57" i="14"/>
  <c r="E57" i="14" s="1"/>
  <c r="D49" i="14"/>
  <c r="E49" i="14" s="1"/>
  <c r="D41" i="14"/>
  <c r="E41" i="14" s="1"/>
  <c r="D33" i="14"/>
  <c r="E33" i="14" s="1"/>
  <c r="D25" i="14"/>
  <c r="E25" i="14" s="1"/>
  <c r="D17" i="14"/>
  <c r="E17" i="14" s="1"/>
  <c r="D9" i="14"/>
  <c r="E9" i="14" s="1"/>
  <c r="D104" i="14"/>
  <c r="E104" i="14" s="1"/>
  <c r="D96" i="14"/>
  <c r="E96" i="14" s="1"/>
  <c r="D88" i="14"/>
  <c r="E88" i="14" s="1"/>
  <c r="D80" i="14"/>
  <c r="E80" i="14" s="1"/>
  <c r="D72" i="14"/>
  <c r="E72" i="14" s="1"/>
  <c r="D64" i="14"/>
  <c r="E64" i="14" s="1"/>
  <c r="D56" i="14"/>
  <c r="E56" i="14" s="1"/>
  <c r="D48" i="14"/>
  <c r="E48" i="14" s="1"/>
  <c r="D40" i="14"/>
  <c r="E40" i="14" s="1"/>
  <c r="D32" i="14"/>
  <c r="E32" i="14" s="1"/>
  <c r="D24" i="14"/>
  <c r="E24" i="14" s="1"/>
  <c r="D16" i="14"/>
  <c r="E16" i="14" s="1"/>
  <c r="D8" i="14"/>
  <c r="E8" i="14" s="1"/>
  <c r="D103" i="14"/>
  <c r="E103" i="14" s="1"/>
  <c r="D95" i="14"/>
  <c r="E95" i="14" s="1"/>
  <c r="D87" i="14"/>
  <c r="E87" i="14" s="1"/>
  <c r="D79" i="14"/>
  <c r="E79" i="14" s="1"/>
  <c r="D71" i="14"/>
  <c r="E71" i="14" s="1"/>
  <c r="D63" i="14"/>
  <c r="E63" i="14" s="1"/>
  <c r="D55" i="14"/>
  <c r="E55" i="14" s="1"/>
  <c r="D47" i="14"/>
  <c r="E47" i="14" s="1"/>
  <c r="D39" i="14"/>
  <c r="E39" i="14" s="1"/>
  <c r="D31" i="14"/>
  <c r="E31" i="14" s="1"/>
  <c r="D23" i="14"/>
  <c r="E23" i="14" s="1"/>
  <c r="D15" i="14"/>
  <c r="E15" i="14" s="1"/>
  <c r="D7" i="14"/>
  <c r="E7" i="14" s="1"/>
  <c r="D102" i="14"/>
  <c r="E102" i="14" s="1"/>
  <c r="D94" i="14"/>
  <c r="E94" i="14" s="1"/>
  <c r="D86" i="14"/>
  <c r="E86" i="14" s="1"/>
  <c r="D78" i="14"/>
  <c r="E78" i="14" s="1"/>
  <c r="D70" i="14"/>
  <c r="E70" i="14" s="1"/>
  <c r="D62" i="14"/>
  <c r="E62" i="14" s="1"/>
  <c r="D54" i="14"/>
  <c r="E54" i="14" s="1"/>
  <c r="D46" i="14"/>
  <c r="E46" i="14" s="1"/>
  <c r="D38" i="14"/>
  <c r="E38" i="14" s="1"/>
  <c r="D30" i="14"/>
  <c r="E30" i="14" s="1"/>
  <c r="D22" i="14"/>
  <c r="E22" i="14" s="1"/>
  <c r="D14" i="14"/>
  <c r="E14" i="14" s="1"/>
  <c r="D6" i="14"/>
  <c r="E6" i="14" s="1"/>
  <c r="D101" i="14"/>
  <c r="E101" i="14" s="1"/>
  <c r="D93" i="14"/>
  <c r="E93" i="14" s="1"/>
  <c r="D85" i="14"/>
  <c r="E85" i="14" s="1"/>
  <c r="D77" i="14"/>
  <c r="E77" i="14" s="1"/>
  <c r="D69" i="14"/>
  <c r="E69" i="14" s="1"/>
  <c r="D61" i="14"/>
  <c r="E61" i="14" s="1"/>
  <c r="D53" i="14"/>
  <c r="E53" i="14" s="1"/>
  <c r="D45" i="14"/>
  <c r="E45" i="14" s="1"/>
  <c r="D37" i="14"/>
  <c r="E37" i="14" s="1"/>
  <c r="D29" i="14"/>
  <c r="E29" i="14" s="1"/>
  <c r="D21" i="14"/>
  <c r="E21" i="14" s="1"/>
  <c r="D13" i="14"/>
  <c r="E13" i="14" s="1"/>
  <c r="D5" i="14"/>
  <c r="E5" i="14" s="1"/>
  <c r="I48" i="13" l="1"/>
  <c r="I35" i="13"/>
  <c r="I27" i="13"/>
  <c r="I14" i="13"/>
  <c r="A2" i="12"/>
  <c r="G261" i="12" l="1"/>
  <c r="F42" i="13" s="1"/>
  <c r="G260" i="12"/>
  <c r="F41" i="13" s="1"/>
  <c r="G267" i="12"/>
  <c r="G259" i="12"/>
  <c r="F40" i="13" s="1"/>
  <c r="G266" i="12"/>
  <c r="F47" i="13" s="1"/>
  <c r="G258" i="12"/>
  <c r="F39" i="13" s="1"/>
  <c r="G254" i="12"/>
  <c r="G264" i="12"/>
  <c r="F45" i="13" s="1"/>
  <c r="G250" i="12"/>
  <c r="G263" i="12"/>
  <c r="F44" i="13" s="1"/>
  <c r="G262" i="12"/>
  <c r="F43" i="13" s="1"/>
  <c r="G265" i="12"/>
  <c r="F46" i="13" s="1"/>
  <c r="F333" i="12"/>
  <c r="F331" i="12"/>
  <c r="F332" i="12"/>
  <c r="F330" i="12"/>
  <c r="F329" i="12"/>
  <c r="F328" i="12"/>
  <c r="F334" i="12"/>
  <c r="F323" i="12"/>
  <c r="F313" i="12"/>
  <c r="F304" i="12"/>
  <c r="F294" i="12"/>
  <c r="F284" i="12"/>
  <c r="F273" i="12"/>
  <c r="F255" i="12"/>
  <c r="F246" i="12"/>
  <c r="F320" i="12"/>
  <c r="F280" i="12"/>
  <c r="F289" i="12"/>
  <c r="F297" i="12"/>
  <c r="F278" i="12"/>
  <c r="F322" i="12"/>
  <c r="F312" i="12"/>
  <c r="F302" i="12"/>
  <c r="F293" i="12"/>
  <c r="F283" i="12"/>
  <c r="F272" i="12"/>
  <c r="F310" i="12"/>
  <c r="F290" i="12"/>
  <c r="F318" i="12"/>
  <c r="F279" i="12"/>
  <c r="G251" i="12"/>
  <c r="F307" i="12"/>
  <c r="F321" i="12"/>
  <c r="F311" i="12"/>
  <c r="F300" i="12"/>
  <c r="F292" i="12"/>
  <c r="F282" i="12"/>
  <c r="F271" i="12"/>
  <c r="G253" i="12"/>
  <c r="F299" i="12"/>
  <c r="F269" i="12"/>
  <c r="G252" i="12"/>
  <c r="F309" i="12"/>
  <c r="F298" i="12"/>
  <c r="F268" i="12"/>
  <c r="F317" i="12"/>
  <c r="F288" i="12"/>
  <c r="F325" i="12"/>
  <c r="F315" i="12"/>
  <c r="F306" i="12"/>
  <c r="F287" i="12"/>
  <c r="F277" i="12"/>
  <c r="F248" i="12"/>
  <c r="F324" i="12"/>
  <c r="F314" i="12"/>
  <c r="F305" i="12"/>
  <c r="F295" i="12"/>
  <c r="F285" i="12"/>
  <c r="F275" i="12"/>
  <c r="F256" i="12"/>
  <c r="F247" i="12"/>
  <c r="F326" i="12"/>
  <c r="F171" i="12"/>
  <c r="F216" i="12"/>
  <c r="F207" i="12"/>
  <c r="F198" i="12"/>
  <c r="F188" i="12"/>
  <c r="F179" i="12"/>
  <c r="F170" i="12"/>
  <c r="F161" i="12"/>
  <c r="F215" i="12"/>
  <c r="F206" i="12"/>
  <c r="F196" i="12"/>
  <c r="F187" i="12"/>
  <c r="F178" i="12"/>
  <c r="F169" i="12"/>
  <c r="F160" i="12"/>
  <c r="F211" i="12"/>
  <c r="F193" i="12"/>
  <c r="F175" i="12"/>
  <c r="F219" i="12"/>
  <c r="F201" i="12"/>
  <c r="F183" i="12"/>
  <c r="F164" i="12"/>
  <c r="F209" i="12"/>
  <c r="F191" i="12"/>
  <c r="F172" i="12"/>
  <c r="F217" i="12"/>
  <c r="F199" i="12"/>
  <c r="F180" i="12"/>
  <c r="F214" i="12"/>
  <c r="F204" i="12"/>
  <c r="F195" i="12"/>
  <c r="F186" i="12"/>
  <c r="F177" i="12"/>
  <c r="F168" i="12"/>
  <c r="F159" i="12"/>
  <c r="F212" i="12"/>
  <c r="F203" i="12"/>
  <c r="F194" i="12"/>
  <c r="F185" i="12"/>
  <c r="F176" i="12"/>
  <c r="F167" i="12"/>
  <c r="F158" i="12"/>
  <c r="F220" i="12"/>
  <c r="F202" i="12"/>
  <c r="F184" i="12"/>
  <c r="F166" i="12"/>
  <c r="F210" i="12"/>
  <c r="F192" i="12"/>
  <c r="F174" i="12"/>
  <c r="F218" i="12"/>
  <c r="F200" i="12"/>
  <c r="F182" i="12"/>
  <c r="F163" i="12"/>
  <c r="F208" i="12"/>
  <c r="F190" i="12"/>
  <c r="F162" i="12"/>
  <c r="F154" i="12"/>
  <c r="F145" i="12"/>
  <c r="F136" i="12"/>
  <c r="F127" i="12"/>
  <c r="F118" i="12"/>
  <c r="F108" i="12"/>
  <c r="F99" i="12"/>
  <c r="F90" i="12"/>
  <c r="F81" i="12"/>
  <c r="F153" i="12"/>
  <c r="F144" i="12"/>
  <c r="F135" i="12"/>
  <c r="F126" i="12"/>
  <c r="F116" i="12"/>
  <c r="F107" i="12"/>
  <c r="F98" i="12"/>
  <c r="F89" i="12"/>
  <c r="F80" i="12"/>
  <c r="F152" i="12"/>
  <c r="F143" i="12"/>
  <c r="F134" i="12"/>
  <c r="F124" i="12"/>
  <c r="F115" i="12"/>
  <c r="F106" i="12"/>
  <c r="F97" i="12"/>
  <c r="F79" i="12"/>
  <c r="F151" i="12"/>
  <c r="F142" i="12"/>
  <c r="F132" i="12"/>
  <c r="F123" i="12"/>
  <c r="F114" i="12"/>
  <c r="F105" i="12"/>
  <c r="F96" i="12"/>
  <c r="F87" i="12"/>
  <c r="F78" i="12"/>
  <c r="F130" i="12"/>
  <c r="F112" i="12"/>
  <c r="F84" i="12"/>
  <c r="F147" i="12"/>
  <c r="F129" i="12"/>
  <c r="F111" i="12"/>
  <c r="F92" i="12"/>
  <c r="F155" i="12"/>
  <c r="F137" i="12"/>
  <c r="F119" i="12"/>
  <c r="F100" i="12"/>
  <c r="F82" i="12"/>
  <c r="F150" i="12"/>
  <c r="F140" i="12"/>
  <c r="F131" i="12"/>
  <c r="F122" i="12"/>
  <c r="F113" i="12"/>
  <c r="F104" i="12"/>
  <c r="F95" i="12"/>
  <c r="F86" i="12"/>
  <c r="F148" i="12"/>
  <c r="F139" i="12"/>
  <c r="F121" i="12"/>
  <c r="F103" i="12"/>
  <c r="F94" i="12"/>
  <c r="F156" i="12"/>
  <c r="F138" i="12"/>
  <c r="F120" i="12"/>
  <c r="F102" i="12"/>
  <c r="F83" i="12"/>
  <c r="F146" i="12"/>
  <c r="F128" i="12"/>
  <c r="F110" i="12"/>
  <c r="F91" i="12"/>
  <c r="F88" i="12"/>
  <c r="F74" i="12"/>
  <c r="F65" i="12"/>
  <c r="F55" i="12"/>
  <c r="F73" i="12"/>
  <c r="F64" i="12"/>
  <c r="F54" i="12"/>
  <c r="F72" i="12"/>
  <c r="F63" i="12"/>
  <c r="F71" i="12"/>
  <c r="F62" i="12"/>
  <c r="F51" i="12"/>
  <c r="F59" i="12"/>
  <c r="F67" i="12"/>
  <c r="F75" i="12"/>
  <c r="F56" i="12"/>
  <c r="F70" i="12"/>
  <c r="F60" i="12"/>
  <c r="F50" i="12"/>
  <c r="F68" i="12"/>
  <c r="F76" i="12"/>
  <c r="F58" i="12"/>
  <c r="F66" i="12"/>
  <c r="F52" i="12"/>
  <c r="G45" i="12"/>
  <c r="G37" i="12"/>
  <c r="G44" i="12"/>
  <c r="F35" i="12"/>
  <c r="G43" i="12"/>
  <c r="F34" i="12"/>
  <c r="F47" i="12"/>
  <c r="G38" i="12"/>
  <c r="G42" i="12"/>
  <c r="G41" i="12"/>
  <c r="F48" i="12"/>
  <c r="G40" i="12"/>
  <c r="G39" i="12"/>
  <c r="G46" i="12"/>
  <c r="G30" i="12"/>
  <c r="G22" i="12"/>
  <c r="F12" i="12"/>
  <c r="G29" i="12"/>
  <c r="G21" i="12"/>
  <c r="F11" i="12"/>
  <c r="G19" i="12"/>
  <c r="F17" i="12"/>
  <c r="G25" i="12"/>
  <c r="F32" i="12"/>
  <c r="F7" i="12"/>
  <c r="F14" i="12"/>
  <c r="G28" i="12"/>
  <c r="G20" i="12"/>
  <c r="F10" i="12"/>
  <c r="G27" i="12"/>
  <c r="F4" i="12"/>
  <c r="F5" i="12"/>
  <c r="F16" i="12"/>
  <c r="G24" i="12"/>
  <c r="F31" i="12"/>
  <c r="G26" i="12"/>
  <c r="F6" i="12"/>
  <c r="F15" i="12"/>
  <c r="G23" i="12"/>
  <c r="F9" i="12"/>
  <c r="G36" i="9"/>
  <c r="I36" i="9" s="1"/>
  <c r="G37" i="9"/>
  <c r="I37" i="9" s="1"/>
  <c r="G41" i="9"/>
  <c r="I41" i="9" s="1"/>
  <c r="G42" i="9"/>
  <c r="I42" i="9" s="1"/>
  <c r="G45" i="9"/>
  <c r="I45" i="9" s="1"/>
  <c r="G47" i="9"/>
  <c r="I47" i="9" s="1"/>
  <c r="G48" i="9"/>
  <c r="I48" i="9" s="1"/>
  <c r="G49" i="9"/>
  <c r="I49" i="9" s="1"/>
  <c r="G50" i="9"/>
  <c r="I50" i="9" s="1"/>
  <c r="G51" i="9"/>
  <c r="I51" i="9" s="1"/>
  <c r="G53" i="9"/>
  <c r="I53" i="9" s="1"/>
  <c r="G58" i="9"/>
  <c r="I58" i="9" s="1"/>
  <c r="G60" i="9"/>
  <c r="I60" i="9" s="1"/>
  <c r="G62" i="9"/>
  <c r="I62" i="9" s="1"/>
  <c r="G65" i="9"/>
  <c r="I65" i="9" s="1"/>
  <c r="G66" i="9"/>
  <c r="I66" i="9" s="1"/>
  <c r="G69" i="9"/>
  <c r="I69" i="9" s="1"/>
  <c r="G73" i="9"/>
  <c r="G74" i="9"/>
  <c r="G85" i="9"/>
  <c r="H115" i="9"/>
  <c r="H114" i="9"/>
  <c r="H111" i="9"/>
  <c r="H109" i="9"/>
  <c r="H108" i="9"/>
  <c r="H107" i="9"/>
  <c r="H102" i="9"/>
  <c r="H94" i="9"/>
  <c r="H87" i="9"/>
  <c r="H86" i="9"/>
  <c r="H85" i="9"/>
  <c r="H84" i="9"/>
  <c r="H83" i="9"/>
  <c r="H82" i="9"/>
  <c r="H81" i="9"/>
  <c r="H80" i="9"/>
  <c r="H79" i="9"/>
  <c r="H78" i="9"/>
  <c r="H77" i="9"/>
  <c r="H76" i="9"/>
  <c r="H75" i="9"/>
  <c r="H74" i="9"/>
  <c r="H73" i="9"/>
  <c r="H72" i="9"/>
  <c r="H71" i="9"/>
  <c r="H70" i="9"/>
  <c r="H69" i="9"/>
  <c r="H68" i="9"/>
  <c r="H67" i="9"/>
  <c r="H66" i="9"/>
  <c r="H65" i="9"/>
  <c r="H64" i="9"/>
  <c r="H63" i="9"/>
  <c r="H62" i="9"/>
  <c r="H61" i="9"/>
  <c r="G61" i="9" s="1"/>
  <c r="H60" i="9"/>
  <c r="H59" i="9"/>
  <c r="H58" i="9"/>
  <c r="H57" i="9"/>
  <c r="H56" i="9"/>
  <c r="H55" i="9"/>
  <c r="H54" i="9"/>
  <c r="H53" i="9"/>
  <c r="H52" i="9"/>
  <c r="H51" i="9"/>
  <c r="H50" i="9"/>
  <c r="H49" i="9"/>
  <c r="H48" i="9"/>
  <c r="H47" i="9"/>
  <c r="H46" i="9"/>
  <c r="H45" i="9"/>
  <c r="H44" i="9"/>
  <c r="H43" i="9"/>
  <c r="H42" i="9"/>
  <c r="H41" i="9"/>
  <c r="H40" i="9"/>
  <c r="H39" i="9"/>
  <c r="H38" i="9"/>
  <c r="H37" i="9"/>
  <c r="H36" i="9"/>
  <c r="H35" i="9"/>
  <c r="G35" i="9" s="1"/>
  <c r="H34" i="9"/>
  <c r="G34" i="9" s="1"/>
  <c r="I34" i="9" s="1"/>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H5" i="9"/>
  <c r="H4" i="9"/>
  <c r="H3" i="9"/>
  <c r="H2" i="9"/>
  <c r="J4" i="9"/>
  <c r="J5" i="9"/>
  <c r="J6" i="9"/>
  <c r="J8" i="9"/>
  <c r="J12" i="9"/>
  <c r="J14" i="9"/>
  <c r="J16" i="9"/>
  <c r="J20" i="9"/>
  <c r="J22" i="9"/>
  <c r="J24" i="9"/>
  <c r="J28" i="9"/>
  <c r="J30" i="9"/>
  <c r="J32" i="9"/>
  <c r="J36" i="9"/>
  <c r="J38" i="9"/>
  <c r="J40" i="9"/>
  <c r="J44" i="9"/>
  <c r="J46" i="9"/>
  <c r="J54" i="9"/>
  <c r="J62" i="9"/>
  <c r="J70" i="9"/>
  <c r="J78" i="9"/>
  <c r="J86" i="9"/>
  <c r="J94" i="9"/>
  <c r="J102" i="9"/>
  <c r="A1" i="8"/>
  <c r="D25" i="8" s="1"/>
  <c r="J3" i="9"/>
  <c r="J7" i="9"/>
  <c r="J9" i="9"/>
  <c r="J10" i="9"/>
  <c r="J11" i="9"/>
  <c r="J13" i="9"/>
  <c r="J15" i="9"/>
  <c r="J17" i="9"/>
  <c r="J18" i="9"/>
  <c r="J19" i="9"/>
  <c r="J21" i="9"/>
  <c r="J23" i="9"/>
  <c r="J25" i="9"/>
  <c r="J26" i="9"/>
  <c r="J27" i="9"/>
  <c r="J29" i="9"/>
  <c r="J31" i="9"/>
  <c r="J33" i="9"/>
  <c r="J34" i="9"/>
  <c r="J35" i="9"/>
  <c r="J37" i="9"/>
  <c r="J39" i="9"/>
  <c r="J41" i="9"/>
  <c r="J42" i="9"/>
  <c r="J43" i="9"/>
  <c r="J45" i="9"/>
  <c r="J47" i="9"/>
  <c r="J48" i="9"/>
  <c r="J49" i="9"/>
  <c r="J50" i="9"/>
  <c r="J51" i="9"/>
  <c r="J52" i="9"/>
  <c r="J53" i="9"/>
  <c r="J55" i="9"/>
  <c r="J56" i="9"/>
  <c r="J57" i="9"/>
  <c r="J58" i="9"/>
  <c r="J59" i="9"/>
  <c r="J60" i="9"/>
  <c r="J61" i="9"/>
  <c r="J63" i="9"/>
  <c r="J64" i="9"/>
  <c r="J65" i="9"/>
  <c r="J66" i="9"/>
  <c r="J67" i="9"/>
  <c r="J68" i="9"/>
  <c r="J69" i="9"/>
  <c r="J71" i="9"/>
  <c r="J72" i="9"/>
  <c r="J73" i="9"/>
  <c r="J74" i="9"/>
  <c r="J75" i="9"/>
  <c r="J76" i="9"/>
  <c r="J77" i="9"/>
  <c r="J79" i="9"/>
  <c r="J80" i="9"/>
  <c r="J81" i="9"/>
  <c r="J82" i="9"/>
  <c r="J83" i="9"/>
  <c r="J84" i="9"/>
  <c r="J85" i="9"/>
  <c r="J87" i="9"/>
  <c r="J88" i="9"/>
  <c r="J89" i="9"/>
  <c r="H90" i="9"/>
  <c r="H91" i="9"/>
  <c r="H92" i="9"/>
  <c r="H93" i="9"/>
  <c r="J95" i="9"/>
  <c r="J96" i="9"/>
  <c r="J97" i="9"/>
  <c r="H98" i="9"/>
  <c r="H99" i="9"/>
  <c r="H100" i="9"/>
  <c r="H101" i="9"/>
  <c r="J103" i="9"/>
  <c r="J104" i="9"/>
  <c r="J105" i="9"/>
  <c r="H106" i="9"/>
  <c r="H110" i="9"/>
  <c r="H112" i="9"/>
  <c r="H113" i="9"/>
  <c r="H116" i="9"/>
  <c r="J2" i="9"/>
  <c r="G26" i="9" l="1"/>
  <c r="I26" i="9" s="1"/>
  <c r="G25" i="9"/>
  <c r="I25" i="9" s="1"/>
  <c r="G24" i="9"/>
  <c r="I24" i="9" s="1"/>
  <c r="G18" i="9"/>
  <c r="I18" i="9" s="1"/>
  <c r="G16" i="9"/>
  <c r="I16" i="9" s="1"/>
  <c r="G15" i="9"/>
  <c r="I15" i="9" s="1"/>
  <c r="G13" i="9"/>
  <c r="I13" i="9" s="1"/>
  <c r="G11" i="9"/>
  <c r="I11" i="9" s="1"/>
  <c r="G9" i="9"/>
  <c r="I9" i="9" s="1"/>
  <c r="G8" i="9"/>
  <c r="I8" i="9" s="1"/>
  <c r="G7" i="9"/>
  <c r="I7" i="9" s="1"/>
  <c r="G6" i="9"/>
  <c r="I6" i="9" s="1"/>
  <c r="G3" i="9"/>
  <c r="I3" i="9" s="1"/>
  <c r="G39" i="9"/>
  <c r="I39" i="9" s="1"/>
  <c r="H95" i="9"/>
  <c r="J100" i="9"/>
  <c r="J92" i="9"/>
  <c r="H88" i="9"/>
  <c r="G38" i="9" s="1"/>
  <c r="I38" i="9" s="1"/>
  <c r="H96" i="9"/>
  <c r="G96" i="9" s="1"/>
  <c r="I96" i="9" s="1"/>
  <c r="J99" i="9"/>
  <c r="J91" i="9"/>
  <c r="H89" i="9"/>
  <c r="H97" i="9"/>
  <c r="H105" i="9"/>
  <c r="J101" i="9"/>
  <c r="H103" i="9"/>
  <c r="G103" i="9" s="1"/>
  <c r="I103" i="9" s="1"/>
  <c r="H104" i="9"/>
  <c r="G67" i="9" s="1"/>
  <c r="I67" i="9" s="1"/>
  <c r="J106" i="9"/>
  <c r="J98" i="9"/>
  <c r="J90" i="9"/>
  <c r="J93" i="9"/>
  <c r="G72" i="9"/>
  <c r="I72" i="9" s="1"/>
  <c r="G57" i="9"/>
  <c r="I57" i="9" s="1"/>
  <c r="I35" i="9"/>
  <c r="I61" i="9"/>
  <c r="B15" i="8"/>
  <c r="B19" i="8"/>
  <c r="B23" i="8"/>
  <c r="D14" i="8"/>
  <c r="D22" i="8"/>
  <c r="B16" i="8"/>
  <c r="B24" i="8"/>
  <c r="D24" i="8"/>
  <c r="B13" i="8"/>
  <c r="B17" i="8"/>
  <c r="B21" i="8"/>
  <c r="B25" i="8"/>
  <c r="D18" i="8"/>
  <c r="C21" i="8"/>
  <c r="D19" i="8"/>
  <c r="B14" i="8"/>
  <c r="B18" i="8"/>
  <c r="B22" i="8"/>
  <c r="D12" i="8"/>
  <c r="D20" i="8"/>
  <c r="C13" i="8"/>
  <c r="C17" i="8"/>
  <c r="C25" i="8"/>
  <c r="C14" i="8"/>
  <c r="C18" i="8"/>
  <c r="C22" i="8"/>
  <c r="D13" i="8"/>
  <c r="D21" i="8"/>
  <c r="C15" i="8"/>
  <c r="C19" i="8"/>
  <c r="C23" i="8"/>
  <c r="D15" i="8"/>
  <c r="D23" i="8"/>
  <c r="B12" i="8"/>
  <c r="B20" i="8"/>
  <c r="D16" i="8"/>
  <c r="C12" i="8"/>
  <c r="C16" i="8"/>
  <c r="C20" i="8"/>
  <c r="C24" i="8"/>
  <c r="D17" i="8"/>
  <c r="I73" i="9"/>
  <c r="I74" i="9"/>
  <c r="I85" i="9"/>
  <c r="G84" i="9" l="1"/>
  <c r="I84" i="9" s="1"/>
  <c r="G75" i="9"/>
  <c r="I75" i="9" s="1"/>
  <c r="G76" i="9"/>
  <c r="I76" i="9" s="1"/>
  <c r="G102" i="9"/>
  <c r="I102" i="9" s="1"/>
  <c r="G20" i="9"/>
  <c r="I20" i="9" s="1"/>
  <c r="G77" i="9"/>
  <c r="I77" i="9" s="1"/>
  <c r="G22" i="9"/>
  <c r="I22" i="9" s="1"/>
  <c r="G21" i="9"/>
  <c r="I21" i="9" s="1"/>
  <c r="G80" i="9"/>
  <c r="I80" i="9" s="1"/>
  <c r="G81" i="9"/>
  <c r="I81" i="9" s="1"/>
  <c r="G82" i="9"/>
  <c r="I82" i="9" s="1"/>
  <c r="G78" i="9"/>
  <c r="I78" i="9" s="1"/>
  <c r="G83" i="9"/>
  <c r="I83" i="9" s="1"/>
  <c r="G115" i="9"/>
  <c r="I115" i="9" s="1"/>
  <c r="G114" i="9"/>
  <c r="I114" i="9" s="1"/>
  <c r="G43" i="9"/>
  <c r="I43" i="9" s="1"/>
  <c r="G5" i="9"/>
  <c r="I5" i="9" s="1"/>
  <c r="G59" i="9"/>
  <c r="I59" i="9" s="1"/>
  <c r="G63" i="9"/>
  <c r="I63" i="9" s="1"/>
  <c r="G70" i="9"/>
  <c r="I70" i="9" s="1"/>
  <c r="G44" i="9"/>
  <c r="I44" i="9" s="1"/>
  <c r="G56" i="9"/>
  <c r="I56" i="9" s="1"/>
  <c r="G109" i="9"/>
  <c r="I109" i="9" s="1"/>
  <c r="G108" i="9"/>
  <c r="I108" i="9" s="1"/>
  <c r="G17" i="9"/>
  <c r="I17" i="9" s="1"/>
  <c r="G10" i="9"/>
  <c r="I10" i="9" s="1"/>
  <c r="G27" i="9"/>
  <c r="I27" i="9" s="1"/>
  <c r="G46" i="9"/>
  <c r="I46" i="9" s="1"/>
  <c r="G52" i="9"/>
  <c r="I52" i="9" s="1"/>
  <c r="G79" i="9"/>
  <c r="I79" i="9" s="1"/>
  <c r="G33" i="9"/>
  <c r="I33" i="9" s="1"/>
  <c r="G30" i="9"/>
  <c r="I30" i="9" s="1"/>
  <c r="G87" i="9"/>
  <c r="I87" i="9" s="1"/>
  <c r="G40" i="9"/>
  <c r="I40" i="9" s="1"/>
  <c r="G54" i="9"/>
  <c r="I54" i="9" s="1"/>
  <c r="A8" i="8"/>
  <c r="G4" i="9"/>
  <c r="I4" i="9" s="1"/>
  <c r="G12" i="9"/>
  <c r="I12" i="9" s="1"/>
  <c r="G32" i="9"/>
  <c r="I32" i="9" s="1"/>
  <c r="G14" i="9"/>
  <c r="I14" i="9" s="1"/>
  <c r="G55" i="9"/>
  <c r="I55" i="9" s="1"/>
  <c r="G19" i="9"/>
  <c r="I19" i="9" s="1"/>
  <c r="G64" i="9"/>
  <c r="I64" i="9" s="1"/>
  <c r="G23" i="9"/>
  <c r="I23" i="9" s="1"/>
  <c r="G68" i="9"/>
  <c r="I68" i="9" s="1"/>
  <c r="G28" i="9"/>
  <c r="I28" i="9" s="1"/>
  <c r="G71" i="9"/>
  <c r="I71" i="9" s="1"/>
  <c r="G29" i="9"/>
  <c r="I29" i="9" s="1"/>
  <c r="G86" i="9"/>
  <c r="I86" i="9" s="1"/>
  <c r="G2" i="9"/>
  <c r="G31" i="9"/>
  <c r="I31" i="9" s="1"/>
  <c r="G107" i="9"/>
  <c r="I107" i="9" s="1"/>
  <c r="G110" i="9"/>
  <c r="I110" i="9" s="1"/>
  <c r="G91" i="9"/>
  <c r="I91" i="9" s="1"/>
  <c r="G101" i="9"/>
  <c r="I101" i="9" s="1"/>
  <c r="G104" i="9"/>
  <c r="I104" i="9" s="1"/>
  <c r="G88" i="9"/>
  <c r="I88" i="9" s="1"/>
  <c r="G98" i="9"/>
  <c r="I98" i="9" s="1"/>
  <c r="G105" i="9"/>
  <c r="I105" i="9" s="1"/>
  <c r="G89" i="9"/>
  <c r="I89" i="9" s="1"/>
  <c r="G99" i="9"/>
  <c r="I99" i="9" s="1"/>
  <c r="G106" i="9"/>
  <c r="I106" i="9" s="1"/>
  <c r="G93" i="9"/>
  <c r="I93" i="9" s="1"/>
  <c r="G97" i="9"/>
  <c r="I97" i="9" s="1"/>
  <c r="G111" i="9"/>
  <c r="I111" i="9" s="1"/>
  <c r="G112" i="9"/>
  <c r="I112" i="9" s="1"/>
  <c r="G92" i="9"/>
  <c r="I92" i="9" s="1"/>
  <c r="G95" i="9"/>
  <c r="I95" i="9" s="1"/>
  <c r="G113" i="9"/>
  <c r="I113" i="9" s="1"/>
  <c r="G90" i="9"/>
  <c r="I90" i="9" s="1"/>
  <c r="G100" i="9"/>
  <c r="I100" i="9" s="1"/>
  <c r="G116" i="9"/>
  <c r="I116" i="9" s="1"/>
  <c r="G94" i="9"/>
  <c r="I94" i="9" s="1"/>
  <c r="I2" i="9" l="1"/>
  <c r="T11" i="8" s="1"/>
  <c r="V11" i="8"/>
  <c r="AF11" i="8"/>
  <c r="AF9" i="8" s="1"/>
  <c r="AF24" i="8" s="1"/>
  <c r="AH11" i="8"/>
  <c r="AB11" i="8"/>
  <c r="U11" i="8"/>
  <c r="L11" i="8"/>
  <c r="F11" i="8"/>
  <c r="AG11" i="8"/>
  <c r="Y11" i="8"/>
  <c r="Z11" i="8"/>
  <c r="X11" i="8"/>
  <c r="M11" i="8"/>
  <c r="W11" i="8"/>
  <c r="AC11" i="8"/>
  <c r="N11" i="8"/>
  <c r="AA11" i="8"/>
  <c r="AE11" i="8"/>
  <c r="AD11" i="8"/>
  <c r="R11" i="8"/>
  <c r="I4" i="10"/>
  <c r="P11" i="8" l="1"/>
  <c r="P9" i="8" s="1"/>
  <c r="P24" i="8" s="1"/>
  <c r="K11" i="8"/>
  <c r="K9" i="8" s="1"/>
  <c r="K24" i="8" s="1"/>
  <c r="J11" i="8"/>
  <c r="J9" i="8" s="1"/>
  <c r="J24" i="8" s="1"/>
  <c r="H11" i="8"/>
  <c r="H9" i="8" s="1"/>
  <c r="H24" i="8" s="1"/>
  <c r="S11" i="8"/>
  <c r="S9" i="8" s="1"/>
  <c r="S24" i="8" s="1"/>
  <c r="G11" i="8"/>
  <c r="G9" i="8" s="1"/>
  <c r="G24" i="8" s="1"/>
  <c r="O11" i="8"/>
  <c r="O9" i="8" s="1"/>
  <c r="O24" i="8" s="1"/>
  <c r="I11" i="8"/>
  <c r="I9" i="8" s="1"/>
  <c r="I24" i="8" s="1"/>
  <c r="E11" i="8"/>
  <c r="Q11" i="8"/>
  <c r="Q9" i="8" s="1"/>
  <c r="Q24" i="8" s="1"/>
  <c r="L9" i="8"/>
  <c r="L24" i="8" s="1"/>
  <c r="U9" i="8"/>
  <c r="U24" i="8" s="1"/>
  <c r="AB9" i="8"/>
  <c r="AB24" i="8" s="1"/>
  <c r="V9" i="8"/>
  <c r="V24" i="8" s="1"/>
  <c r="AH9" i="8"/>
  <c r="AH24" i="8" s="1"/>
  <c r="AG9" i="8"/>
  <c r="AG24" i="8" s="1"/>
  <c r="F9" i="8"/>
  <c r="F24" i="8" s="1"/>
  <c r="AC9" i="8"/>
  <c r="AC24" i="8" s="1"/>
  <c r="M9" i="8"/>
  <c r="M24" i="8" s="1"/>
  <c r="Z9" i="8"/>
  <c r="Z24" i="8" s="1"/>
  <c r="R9" i="8"/>
  <c r="R24" i="8" s="1"/>
  <c r="AA9" i="8"/>
  <c r="AA24" i="8" s="1"/>
  <c r="T9" i="8"/>
  <c r="T24" i="8" s="1"/>
  <c r="AD9" i="8"/>
  <c r="AD24" i="8" s="1"/>
  <c r="W9" i="8"/>
  <c r="W24" i="8" s="1"/>
  <c r="AE9" i="8"/>
  <c r="AE24" i="8" s="1"/>
  <c r="N9" i="8"/>
  <c r="N24" i="8" s="1"/>
  <c r="Y9" i="8"/>
  <c r="Y24" i="8" s="1"/>
  <c r="X9" i="8"/>
  <c r="X24" i="8" s="1"/>
  <c r="P3" i="10"/>
  <c r="H3" i="10"/>
  <c r="L4" i="10"/>
  <c r="O3" i="10"/>
  <c r="G3" i="10"/>
  <c r="E4" i="10"/>
  <c r="K4" i="10"/>
  <c r="L3" i="10"/>
  <c r="P4" i="10"/>
  <c r="H4" i="10"/>
  <c r="E3" i="10"/>
  <c r="K3" i="10"/>
  <c r="O4" i="10"/>
  <c r="G4" i="10"/>
  <c r="R3" i="10"/>
  <c r="J3" i="10"/>
  <c r="N4" i="10"/>
  <c r="F4" i="10"/>
  <c r="Q3" i="10"/>
  <c r="I3" i="10"/>
  <c r="M4" i="10"/>
  <c r="N3" i="10"/>
  <c r="F3" i="10"/>
  <c r="R4" i="10"/>
  <c r="J4" i="10"/>
  <c r="M3" i="10"/>
  <c r="Q4" i="10"/>
  <c r="AH12" i="8" l="1"/>
  <c r="AH14" i="8"/>
  <c r="AD14" i="8"/>
  <c r="AE14" i="8"/>
  <c r="AC14" i="8"/>
  <c r="AH20" i="8"/>
  <c r="Z20" i="8"/>
  <c r="AC20" i="8"/>
  <c r="Y20" i="8"/>
  <c r="X20" i="8"/>
  <c r="AE20" i="8"/>
  <c r="AD20" i="8"/>
  <c r="AB20" i="8"/>
  <c r="AA20" i="8"/>
  <c r="AG22" i="8"/>
  <c r="AF22" i="8"/>
  <c r="X22" i="8"/>
  <c r="AE22" i="8"/>
  <c r="AD22" i="8"/>
  <c r="AA22" i="8"/>
  <c r="AC22" i="8"/>
  <c r="AB22" i="8"/>
  <c r="AH22" i="8"/>
  <c r="Z22" i="8"/>
  <c r="Y22" i="8"/>
  <c r="AE18" i="8"/>
  <c r="AH18" i="8"/>
  <c r="AD18" i="8"/>
  <c r="AC18" i="8"/>
  <c r="AB23" i="8"/>
  <c r="T23" i="8"/>
  <c r="L23" i="8"/>
  <c r="AA23" i="8"/>
  <c r="S23" i="8"/>
  <c r="K23" i="8"/>
  <c r="AH23" i="8"/>
  <c r="Z23" i="8"/>
  <c r="R23" i="8"/>
  <c r="J23" i="8"/>
  <c r="F23" i="8"/>
  <c r="AG23" i="8"/>
  <c r="Y23" i="8"/>
  <c r="Q23" i="8"/>
  <c r="I23" i="8"/>
  <c r="AD23" i="8"/>
  <c r="AF23" i="8"/>
  <c r="X23" i="8"/>
  <c r="P23" i="8"/>
  <c r="H23" i="8"/>
  <c r="N23" i="8"/>
  <c r="AE23" i="8"/>
  <c r="W23" i="8"/>
  <c r="O23" i="8"/>
  <c r="G23" i="8"/>
  <c r="V23" i="8"/>
  <c r="AC23" i="8"/>
  <c r="U23" i="8"/>
  <c r="M23" i="8"/>
  <c r="AH17" i="8"/>
  <c r="AE17" i="8"/>
  <c r="AD17" i="8"/>
  <c r="AC17" i="8"/>
  <c r="Z25" i="8"/>
  <c r="R25" i="8"/>
  <c r="J25" i="8"/>
  <c r="AG25" i="8"/>
  <c r="Y25" i="8"/>
  <c r="Q25" i="8"/>
  <c r="I25" i="8"/>
  <c r="L25" i="8"/>
  <c r="AF25" i="8"/>
  <c r="X25" i="8"/>
  <c r="P25" i="8"/>
  <c r="H25" i="8"/>
  <c r="AE25" i="8"/>
  <c r="W25" i="8"/>
  <c r="O25" i="8"/>
  <c r="G25" i="8"/>
  <c r="AD25" i="8"/>
  <c r="V25" i="8"/>
  <c r="N25" i="8"/>
  <c r="F25" i="8"/>
  <c r="T25" i="8"/>
  <c r="AC25" i="8"/>
  <c r="U25" i="8"/>
  <c r="M25" i="8"/>
  <c r="AB25" i="8"/>
  <c r="AA25" i="8"/>
  <c r="S25" i="8"/>
  <c r="K25" i="8"/>
  <c r="AH25" i="8"/>
  <c r="AH13" i="8"/>
  <c r="AE19" i="8"/>
  <c r="AD19" i="8"/>
  <c r="AC19" i="8"/>
  <c r="AA19" i="8"/>
  <c r="AB19" i="8"/>
  <c r="Z19" i="8"/>
  <c r="AH19" i="8"/>
  <c r="Y19" i="8"/>
  <c r="X19" i="8"/>
  <c r="AE16" i="8"/>
  <c r="AD16" i="8"/>
  <c r="AC16" i="8"/>
  <c r="AH16" i="8"/>
  <c r="AC21" i="8"/>
  <c r="AB21" i="8"/>
  <c r="AF21" i="8"/>
  <c r="AA21" i="8"/>
  <c r="X21" i="8"/>
  <c r="AH21" i="8"/>
  <c r="Z21" i="8"/>
  <c r="AG21" i="8"/>
  <c r="Y21" i="8"/>
  <c r="AE21" i="8"/>
  <c r="AD21" i="8"/>
  <c r="AC15" i="8"/>
  <c r="AH15" i="8"/>
  <c r="AE15" i="8"/>
  <c r="AD15" i="8"/>
  <c r="AH8" i="8" l="1"/>
  <c r="G246" i="12"/>
  <c r="G271" i="12"/>
  <c r="F345" i="12"/>
  <c r="G58" i="12"/>
  <c r="G54" i="12"/>
  <c r="G50" i="12"/>
  <c r="Z17" i="8"/>
  <c r="AA17" i="8"/>
  <c r="P21" i="8"/>
  <c r="F21" i="8"/>
  <c r="N21" i="8"/>
  <c r="K21" i="8"/>
  <c r="L21" i="8"/>
  <c r="M21" i="8"/>
  <c r="H21" i="8"/>
  <c r="O21" i="8"/>
  <c r="J21" i="8"/>
  <c r="I21" i="8"/>
  <c r="G21" i="8"/>
  <c r="W21" i="8"/>
  <c r="Q21" i="8"/>
  <c r="R21" i="8"/>
  <c r="U21" i="8"/>
  <c r="T21" i="8"/>
  <c r="V21" i="8"/>
  <c r="S21" i="8"/>
  <c r="F244" i="12" l="1"/>
  <c r="F243" i="12"/>
  <c r="F236" i="12"/>
  <c r="F235" i="12"/>
  <c r="F228" i="12"/>
  <c r="F227" i="12"/>
  <c r="Y17" i="8"/>
  <c r="X17" i="8"/>
  <c r="AB17" i="8"/>
  <c r="Q22" i="8"/>
  <c r="J22" i="8"/>
  <c r="V22" i="8"/>
  <c r="W22" i="8"/>
  <c r="U22" i="8"/>
  <c r="G22" i="8"/>
  <c r="L22" i="8"/>
  <c r="P22" i="8"/>
  <c r="K22" i="8"/>
  <c r="O22" i="8" l="1"/>
  <c r="N22" i="8"/>
  <c r="R22" i="8"/>
  <c r="I22" i="8"/>
  <c r="H22" i="8"/>
  <c r="F22" i="8"/>
  <c r="S22" i="8"/>
  <c r="T22" i="8"/>
  <c r="M22" i="8"/>
  <c r="Z18" i="8" l="1"/>
  <c r="X18" i="8"/>
  <c r="O18" i="8" l="1"/>
  <c r="AC12" i="8"/>
  <c r="G20" i="8"/>
  <c r="G19" i="8"/>
  <c r="S17" i="8"/>
  <c r="AC13" i="8" l="1"/>
  <c r="AC8" i="8" s="1"/>
  <c r="L17" i="8"/>
  <c r="R12" i="8"/>
  <c r="O20" i="8"/>
  <c r="L18" i="8"/>
  <c r="O17" i="8"/>
  <c r="U18" i="8"/>
  <c r="S18" i="8"/>
  <c r="V20" i="8"/>
  <c r="W19" i="8"/>
  <c r="L20" i="8"/>
  <c r="U19" i="8"/>
  <c r="W20" i="8"/>
  <c r="S16" i="8"/>
  <c r="Q17" i="8"/>
  <c r="T15" i="8"/>
  <c r="U17" i="8"/>
  <c r="S19" i="8"/>
  <c r="T17" i="8"/>
  <c r="U20" i="8"/>
  <c r="Q18" i="8"/>
  <c r="T19" i="8"/>
  <c r="Q20" i="8"/>
  <c r="H20" i="8"/>
  <c r="O19" i="8"/>
  <c r="G12" i="8"/>
  <c r="K13" i="8"/>
  <c r="L13" i="8"/>
  <c r="K17" i="8"/>
  <c r="N19" i="8"/>
  <c r="F17" i="8"/>
  <c r="F19" i="8"/>
  <c r="F346" i="12"/>
  <c r="AA18" i="8"/>
  <c r="Y18" i="8"/>
  <c r="S20" i="8"/>
  <c r="T18" i="8"/>
  <c r="Q19" i="8"/>
  <c r="R13" i="8"/>
  <c r="R17" i="8"/>
  <c r="V17" i="8"/>
  <c r="T12" i="8"/>
  <c r="T20" i="8"/>
  <c r="R18" i="8"/>
  <c r="V18" i="8"/>
  <c r="R19" i="8"/>
  <c r="W17" i="8"/>
  <c r="V19" i="8"/>
  <c r="R20" i="8"/>
  <c r="W18" i="8"/>
  <c r="G18" i="8"/>
  <c r="J20" i="8"/>
  <c r="M17" i="8"/>
  <c r="O12" i="8"/>
  <c r="O16" i="8"/>
  <c r="G17" i="8"/>
  <c r="M20" i="8"/>
  <c r="H19" i="8"/>
  <c r="P20" i="8"/>
  <c r="L12" i="8"/>
  <c r="K16" i="8"/>
  <c r="N20" i="8"/>
  <c r="F18" i="8"/>
  <c r="L14" i="8"/>
  <c r="K18" i="8"/>
  <c r="F12" i="8"/>
  <c r="F20" i="8"/>
  <c r="K19" i="8"/>
  <c r="L16" i="8"/>
  <c r="K12" i="8"/>
  <c r="K20" i="8"/>
  <c r="N17" i="8"/>
  <c r="P18" i="8"/>
  <c r="L19" i="8"/>
  <c r="K14" i="8"/>
  <c r="N18" i="8"/>
  <c r="J19" i="8"/>
  <c r="M19" i="8"/>
  <c r="I17" i="8"/>
  <c r="AF19" i="8"/>
  <c r="I18" i="8"/>
  <c r="H17" i="8"/>
  <c r="F13" i="8"/>
  <c r="P16" i="8"/>
  <c r="AF20" i="8"/>
  <c r="J16" i="8"/>
  <c r="I19" i="8"/>
  <c r="H18" i="8"/>
  <c r="P17" i="8"/>
  <c r="J17" i="8"/>
  <c r="I20" i="8"/>
  <c r="AF14" i="8"/>
  <c r="J18" i="8"/>
  <c r="M18" i="8"/>
  <c r="P19" i="8"/>
  <c r="AG20" i="8" l="1"/>
  <c r="F239" i="12"/>
  <c r="F238" i="12"/>
  <c r="AF17" i="8"/>
  <c r="AF16" i="8"/>
  <c r="AF18" i="8"/>
  <c r="AF15" i="8"/>
  <c r="AG19" i="8"/>
  <c r="AG17" i="8"/>
  <c r="AG16" i="8"/>
  <c r="AG13" i="8"/>
  <c r="AG18" i="8"/>
  <c r="G13" i="8"/>
  <c r="AG15" i="8"/>
  <c r="AG14" i="8"/>
  <c r="AF13" i="8"/>
  <c r="L8" i="8"/>
  <c r="K8" i="8"/>
  <c r="AF12" i="8"/>
  <c r="F33" i="13"/>
  <c r="F232" i="12"/>
  <c r="I16" i="8"/>
  <c r="I14" i="8"/>
  <c r="F230" i="12"/>
  <c r="F240" i="12"/>
  <c r="F234" i="12"/>
  <c r="I15" i="8"/>
  <c r="F34" i="13"/>
  <c r="M14" i="8"/>
  <c r="F32" i="13"/>
  <c r="F56" i="13"/>
  <c r="AA12" i="8"/>
  <c r="F224" i="12"/>
  <c r="I13" i="8"/>
  <c r="H16" i="8"/>
  <c r="F233" i="12"/>
  <c r="F241" i="12"/>
  <c r="F242" i="12"/>
  <c r="F231" i="12"/>
  <c r="AA16" i="8"/>
  <c r="F64" i="13"/>
  <c r="F54" i="13"/>
  <c r="F55" i="13"/>
  <c r="F53" i="13"/>
  <c r="F223" i="12"/>
  <c r="F226" i="12"/>
  <c r="F225" i="12"/>
  <c r="F222" i="12"/>
  <c r="P13" i="8"/>
  <c r="AD13" i="8"/>
  <c r="AE13" i="8"/>
  <c r="AE12" i="8"/>
  <c r="AG12" i="8"/>
  <c r="AD12" i="8"/>
  <c r="Y13" i="8"/>
  <c r="Y15" i="8"/>
  <c r="M12" i="8"/>
  <c r="F14" i="8"/>
  <c r="F8" i="8" s="1"/>
  <c r="O13" i="8"/>
  <c r="Y12" i="8"/>
  <c r="Y16" i="8"/>
  <c r="P15" i="8"/>
  <c r="Y14" i="8"/>
  <c r="I12" i="8"/>
  <c r="J15" i="8"/>
  <c r="X12" i="8"/>
  <c r="F31" i="13"/>
  <c r="G343" i="12"/>
  <c r="F77" i="13" s="1"/>
  <c r="G344" i="12"/>
  <c r="F78" i="13" s="1"/>
  <c r="J78" i="13" s="1"/>
  <c r="G338" i="12"/>
  <c r="F72" i="13" s="1"/>
  <c r="G340" i="12"/>
  <c r="F74" i="13" s="1"/>
  <c r="G342" i="12"/>
  <c r="F76" i="13" s="1"/>
  <c r="G339" i="12"/>
  <c r="F73" i="13" s="1"/>
  <c r="F16" i="8"/>
  <c r="G341" i="12"/>
  <c r="F75" i="13" s="1"/>
  <c r="O15" i="8"/>
  <c r="H15" i="8"/>
  <c r="G337" i="12"/>
  <c r="F71" i="13" s="1"/>
  <c r="F11" i="13"/>
  <c r="R16" i="8"/>
  <c r="F24" i="13"/>
  <c r="F7" i="13"/>
  <c r="F20" i="13"/>
  <c r="N14" i="8"/>
  <c r="F4" i="13"/>
  <c r="F8" i="13"/>
  <c r="F23" i="13"/>
  <c r="F21" i="13"/>
  <c r="F10" i="13"/>
  <c r="F6" i="13"/>
  <c r="F13" i="13"/>
  <c r="F18" i="13"/>
  <c r="F5" i="13"/>
  <c r="F19" i="13"/>
  <c r="F9" i="13"/>
  <c r="F12" i="13"/>
  <c r="F25" i="13"/>
  <c r="F27" i="13"/>
  <c r="J27" i="13" s="1"/>
  <c r="F22" i="13"/>
  <c r="F14" i="13"/>
  <c r="J14" i="13" s="1"/>
  <c r="F30" i="12" s="1"/>
  <c r="S15" i="8"/>
  <c r="K15" i="8"/>
  <c r="H12" i="8"/>
  <c r="V12" i="8"/>
  <c r="Q15" i="8"/>
  <c r="N16" i="8"/>
  <c r="N12" i="8"/>
  <c r="M16" i="8"/>
  <c r="R14" i="8"/>
  <c r="R8" i="8" s="1"/>
  <c r="V13" i="8"/>
  <c r="J13" i="8"/>
  <c r="V15" i="8"/>
  <c r="W12" i="8"/>
  <c r="T14" i="8"/>
  <c r="Q16" i="8"/>
  <c r="N13" i="8"/>
  <c r="J14" i="8"/>
  <c r="N15" i="8"/>
  <c r="H14" i="8"/>
  <c r="H13" i="8"/>
  <c r="W14" i="8"/>
  <c r="V14" i="8"/>
  <c r="AB18" i="8"/>
  <c r="T13" i="8"/>
  <c r="T16" i="8"/>
  <c r="G15" i="8"/>
  <c r="J12" i="8"/>
  <c r="U14" i="8"/>
  <c r="U12" i="8"/>
  <c r="U16" i="8"/>
  <c r="P14" i="8"/>
  <c r="G16" i="8"/>
  <c r="S12" i="8"/>
  <c r="R15" i="8"/>
  <c r="Q13" i="8"/>
  <c r="Q12" i="8"/>
  <c r="W15" i="8"/>
  <c r="L15" i="8"/>
  <c r="G14" i="8"/>
  <c r="W16" i="8"/>
  <c r="V16" i="8"/>
  <c r="F15" i="8"/>
  <c r="M13" i="8"/>
  <c r="U15" i="8"/>
  <c r="Q14" i="8"/>
  <c r="P12" i="8"/>
  <c r="S14" i="8"/>
  <c r="O14" i="8"/>
  <c r="W13" i="8"/>
  <c r="AB14" i="8"/>
  <c r="M15" i="8"/>
  <c r="S13" i="8"/>
  <c r="U13" i="8"/>
  <c r="Z12" i="8"/>
  <c r="F35" i="13"/>
  <c r="J35" i="13" s="1"/>
  <c r="F26" i="13"/>
  <c r="AA15" i="8"/>
  <c r="X15" i="8"/>
  <c r="F65" i="13"/>
  <c r="J65" i="13" s="1"/>
  <c r="AA13" i="8"/>
  <c r="F61" i="13"/>
  <c r="Z13" i="8"/>
  <c r="Z16" i="8"/>
  <c r="Z15" i="8"/>
  <c r="X16" i="8"/>
  <c r="Z14" i="8"/>
  <c r="X14" i="8"/>
  <c r="G336" i="12"/>
  <c r="F70" i="13" s="1"/>
  <c r="F63" i="13"/>
  <c r="F62" i="13"/>
  <c r="X13" i="8"/>
  <c r="F3" i="13"/>
  <c r="AA14" i="8"/>
  <c r="F52" i="13"/>
  <c r="Y8" i="8" l="1"/>
  <c r="AF8" i="8"/>
  <c r="O8" i="8"/>
  <c r="AE8" i="8"/>
  <c r="JZ122" i="3"/>
  <c r="AG8" i="8"/>
  <c r="AD8" i="8"/>
  <c r="Q8" i="8"/>
  <c r="G8" i="8"/>
  <c r="J8" i="8"/>
  <c r="U8" i="8"/>
  <c r="X8" i="8"/>
  <c r="P8" i="8"/>
  <c r="Z8" i="8"/>
  <c r="N8" i="8"/>
  <c r="V8" i="8"/>
  <c r="H8" i="8"/>
  <c r="M8" i="8"/>
  <c r="T8" i="8"/>
  <c r="AA8" i="8"/>
  <c r="S8" i="8"/>
  <c r="W8" i="8"/>
  <c r="I8" i="8"/>
  <c r="F48" i="13"/>
  <c r="J48" i="13" s="1"/>
  <c r="F267" i="12" s="1"/>
  <c r="E70" i="13"/>
  <c r="E52" i="13"/>
  <c r="E71" i="13"/>
  <c r="E76" i="13"/>
  <c r="E77" i="13"/>
  <c r="E74" i="13"/>
  <c r="E72" i="13"/>
  <c r="E75" i="13"/>
  <c r="E73" i="13"/>
  <c r="E55" i="13"/>
  <c r="E63" i="13"/>
  <c r="E64" i="13"/>
  <c r="E61" i="13"/>
  <c r="E53" i="13"/>
  <c r="E54" i="13"/>
  <c r="E62" i="13"/>
  <c r="E56" i="13"/>
  <c r="E39" i="13"/>
  <c r="AB12" i="8"/>
  <c r="E32" i="13"/>
  <c r="E34" i="13"/>
  <c r="E31" i="13"/>
  <c r="E33" i="13"/>
  <c r="E3" i="13"/>
  <c r="E24" i="13"/>
  <c r="E18" i="13"/>
  <c r="AB16" i="8"/>
  <c r="E47" i="13"/>
  <c r="E45" i="13"/>
  <c r="E13" i="13"/>
  <c r="E21" i="13"/>
  <c r="E23" i="13"/>
  <c r="E40" i="13"/>
  <c r="E5" i="13"/>
  <c r="E12" i="13"/>
  <c r="E11" i="13"/>
  <c r="E46" i="13"/>
  <c r="E20" i="13"/>
  <c r="E6" i="13"/>
  <c r="AB13" i="8"/>
  <c r="E44" i="13"/>
  <c r="E10" i="13"/>
  <c r="E4" i="13"/>
  <c r="E43" i="13"/>
  <c r="E22" i="13"/>
  <c r="E19" i="13"/>
  <c r="E8" i="13"/>
  <c r="E26" i="13"/>
  <c r="E42" i="13"/>
  <c r="AB15" i="8"/>
  <c r="E25" i="13"/>
  <c r="E7" i="13"/>
  <c r="E41" i="13"/>
  <c r="E9" i="13"/>
  <c r="AB8" i="8" l="1"/>
  <c r="D70" i="13"/>
  <c r="B70" i="13" s="1"/>
  <c r="D73" i="13"/>
  <c r="B73" i="13" s="1"/>
  <c r="D62" i="13"/>
  <c r="B62" i="13" s="1"/>
  <c r="D75" i="13"/>
  <c r="B75" i="13" s="1"/>
  <c r="D72" i="13"/>
  <c r="B72" i="13" s="1"/>
  <c r="D74" i="13"/>
  <c r="B74" i="13" s="1"/>
  <c r="D77" i="13"/>
  <c r="B77" i="13" s="1"/>
  <c r="D76" i="13"/>
  <c r="B76" i="13" s="1"/>
  <c r="D71" i="13"/>
  <c r="B71" i="13" s="1"/>
  <c r="D53" i="13"/>
  <c r="B53" i="13" s="1"/>
  <c r="D55" i="13"/>
  <c r="B55" i="13" s="1"/>
  <c r="D52" i="13"/>
  <c r="B52" i="13" s="1"/>
  <c r="D61" i="13"/>
  <c r="B61" i="13" s="1"/>
  <c r="D64" i="13"/>
  <c r="B64" i="13" s="1"/>
  <c r="D54" i="13"/>
  <c r="B54" i="13" s="1"/>
  <c r="D56" i="13"/>
  <c r="B56" i="13" s="1"/>
  <c r="D63" i="13"/>
  <c r="B63" i="13" s="1"/>
  <c r="D31" i="13"/>
  <c r="B31" i="13" s="1"/>
  <c r="D33" i="13"/>
  <c r="B33" i="13" s="1"/>
  <c r="D32" i="13"/>
  <c r="B32" i="13" s="1"/>
  <c r="D34" i="13"/>
  <c r="B34" i="13" s="1"/>
  <c r="D25" i="13"/>
  <c r="B25" i="13" s="1"/>
  <c r="D3" i="13"/>
  <c r="B3" i="13" s="1"/>
  <c r="D46" i="13"/>
  <c r="B46" i="13" s="1"/>
  <c r="D5" i="13"/>
  <c r="B5" i="13" s="1"/>
  <c r="D39" i="13"/>
  <c r="B39" i="13" s="1"/>
  <c r="D42" i="13"/>
  <c r="B42" i="13" s="1"/>
  <c r="D20" i="13"/>
  <c r="B20" i="13" s="1"/>
  <c r="D23" i="13"/>
  <c r="B23" i="13" s="1"/>
  <c r="D9" i="13"/>
  <c r="B9" i="13" s="1"/>
  <c r="D26" i="13"/>
  <c r="B26" i="13" s="1"/>
  <c r="D10" i="13"/>
  <c r="B10" i="13" s="1"/>
  <c r="D21" i="13"/>
  <c r="B21" i="13" s="1"/>
  <c r="D8" i="13"/>
  <c r="B8" i="13" s="1"/>
  <c r="D44" i="13"/>
  <c r="B44" i="13" s="1"/>
  <c r="D11" i="13"/>
  <c r="B11" i="13" s="1"/>
  <c r="D13" i="13"/>
  <c r="B13" i="13" s="1"/>
  <c r="D41" i="13"/>
  <c r="B41" i="13" s="1"/>
  <c r="D19" i="13"/>
  <c r="B19" i="13" s="1"/>
  <c r="D45" i="13"/>
  <c r="B45" i="13" s="1"/>
  <c r="D7" i="13"/>
  <c r="B7" i="13" s="1"/>
  <c r="D22" i="13"/>
  <c r="B22" i="13" s="1"/>
  <c r="D12" i="13"/>
  <c r="B12" i="13" s="1"/>
  <c r="D47" i="13"/>
  <c r="B47" i="13" s="1"/>
  <c r="D43" i="13"/>
  <c r="B43" i="13" s="1"/>
  <c r="D40" i="13"/>
  <c r="B40" i="13" s="1"/>
  <c r="D4" i="13"/>
  <c r="B4" i="13" s="1"/>
  <c r="D6" i="13"/>
  <c r="B6" i="13" s="1"/>
  <c r="D24" i="13"/>
  <c r="B24" i="13" s="1"/>
  <c r="D18" i="13"/>
  <c r="B18" i="13" s="1"/>
  <c r="A63" i="13" l="1"/>
  <c r="A71" i="13"/>
  <c r="A76" i="13"/>
  <c r="A77" i="13"/>
  <c r="A74" i="13"/>
  <c r="A70" i="13"/>
  <c r="A72" i="13"/>
  <c r="A75" i="13"/>
  <c r="A73" i="13"/>
  <c r="A54" i="13"/>
  <c r="A62" i="13"/>
  <c r="A56" i="13"/>
  <c r="A64" i="13"/>
  <c r="A61" i="13"/>
  <c r="A52" i="13"/>
  <c r="A55" i="13"/>
  <c r="A53" i="13"/>
  <c r="A32" i="13"/>
  <c r="A31" i="13"/>
  <c r="A33" i="13"/>
  <c r="A34" i="13"/>
  <c r="A6" i="13"/>
  <c r="A3" i="13"/>
  <c r="A21" i="13"/>
  <c r="A43" i="13"/>
  <c r="A5" i="13"/>
  <c r="A19" i="13"/>
  <c r="A46" i="13"/>
  <c r="A18" i="13"/>
  <c r="A47" i="13"/>
  <c r="A41" i="13"/>
  <c r="A10" i="13"/>
  <c r="A39" i="13"/>
  <c r="A24" i="13"/>
  <c r="A12" i="13"/>
  <c r="A13" i="13"/>
  <c r="A26" i="13"/>
  <c r="A11" i="13"/>
  <c r="A4" i="13"/>
  <c r="A44" i="13"/>
  <c r="A23" i="13"/>
  <c r="A25" i="13"/>
  <c r="A7" i="13"/>
  <c r="A8" i="13"/>
  <c r="A20" i="13"/>
  <c r="A9" i="13"/>
  <c r="A22" i="13"/>
  <c r="A40" i="13"/>
  <c r="A45" i="13"/>
  <c r="A42" i="13"/>
  <c r="J61" i="13" l="1"/>
  <c r="I52" i="13"/>
  <c r="I54" i="13"/>
  <c r="I53" i="13"/>
  <c r="I56" i="13"/>
  <c r="I55" i="13"/>
  <c r="I77" i="13"/>
  <c r="D343" i="12" s="1"/>
  <c r="I76" i="13"/>
  <c r="D342" i="12" s="1"/>
  <c r="I75" i="13"/>
  <c r="D341" i="12" s="1"/>
  <c r="I74" i="13"/>
  <c r="D340" i="12" s="1"/>
  <c r="I73" i="13"/>
  <c r="D339" i="12" s="1"/>
  <c r="I72" i="13"/>
  <c r="D338" i="12" s="1"/>
  <c r="I71" i="13"/>
  <c r="D337" i="12" s="1"/>
  <c r="I70" i="13"/>
  <c r="D336" i="12" s="1"/>
  <c r="I12" i="13"/>
  <c r="D28" i="12" s="1"/>
  <c r="I4" i="13"/>
  <c r="D20" i="12" s="1"/>
  <c r="I11" i="13"/>
  <c r="D27" i="12" s="1"/>
  <c r="I3" i="13"/>
  <c r="D19" i="12" s="1"/>
  <c r="I10" i="13"/>
  <c r="D26" i="12" s="1"/>
  <c r="I13" i="13"/>
  <c r="D29" i="12" s="1"/>
  <c r="I9" i="13"/>
  <c r="D25" i="12" s="1"/>
  <c r="I8" i="13"/>
  <c r="D24" i="12" s="1"/>
  <c r="I6" i="13"/>
  <c r="D22" i="12" s="1"/>
  <c r="I7" i="13"/>
  <c r="D23" i="12" s="1"/>
  <c r="I5" i="13"/>
  <c r="D21" i="12" s="1"/>
  <c r="I34" i="13"/>
  <c r="D253" i="12" s="1"/>
  <c r="I33" i="13"/>
  <c r="D252" i="12" s="1"/>
  <c r="I32" i="13"/>
  <c r="D251" i="12" s="1"/>
  <c r="I31" i="13"/>
  <c r="D250" i="12" s="1"/>
  <c r="I24" i="13"/>
  <c r="D43" i="12" s="1"/>
  <c r="I22" i="13"/>
  <c r="D41" i="12" s="1"/>
  <c r="I25" i="13"/>
  <c r="D44" i="12" s="1"/>
  <c r="I23" i="13"/>
  <c r="D42" i="12" s="1"/>
  <c r="I21" i="13"/>
  <c r="D40" i="12" s="1"/>
  <c r="I26" i="13"/>
  <c r="D45" i="12" s="1"/>
  <c r="I20" i="13"/>
  <c r="D39" i="12" s="1"/>
  <c r="I19" i="13"/>
  <c r="D38" i="12" s="1"/>
  <c r="I18" i="13"/>
  <c r="D37" i="12" s="1"/>
  <c r="I64" i="13"/>
  <c r="I62" i="13"/>
  <c r="I63" i="13"/>
  <c r="I61" i="13"/>
  <c r="I40" i="13"/>
  <c r="D259" i="12" s="1"/>
  <c r="I47" i="13"/>
  <c r="D266" i="12" s="1"/>
  <c r="I39" i="13"/>
  <c r="D258" i="12" s="1"/>
  <c r="I46" i="13"/>
  <c r="D265" i="12" s="1"/>
  <c r="I45" i="13"/>
  <c r="D264" i="12" s="1"/>
  <c r="I44" i="13"/>
  <c r="D263" i="12" s="1"/>
  <c r="I42" i="13"/>
  <c r="D261" i="12" s="1"/>
  <c r="I41" i="13"/>
  <c r="D260" i="12" s="1"/>
  <c r="I43" i="13"/>
  <c r="D262" i="12" s="1"/>
  <c r="F254" i="12"/>
  <c r="J33" i="13"/>
  <c r="F252" i="12" s="1"/>
  <c r="J32" i="13"/>
  <c r="F251" i="12" s="1"/>
  <c r="J34" i="13"/>
  <c r="F253" i="12" s="1"/>
  <c r="J31" i="13"/>
  <c r="F250" i="12" s="1"/>
  <c r="J47" i="13"/>
  <c r="F266" i="12" s="1"/>
  <c r="J39" i="13"/>
  <c r="F258" i="12" s="1"/>
  <c r="J46" i="13"/>
  <c r="F265" i="12" s="1"/>
  <c r="J44" i="13"/>
  <c r="F263" i="12" s="1"/>
  <c r="J40" i="13"/>
  <c r="F259" i="12" s="1"/>
  <c r="J45" i="13"/>
  <c r="F264" i="12" s="1"/>
  <c r="J43" i="13"/>
  <c r="F262" i="12" s="1"/>
  <c r="J41" i="13"/>
  <c r="F260" i="12" s="1"/>
  <c r="J42" i="13"/>
  <c r="F261" i="12" s="1"/>
  <c r="J4" i="13"/>
  <c r="F20" i="12" s="1"/>
  <c r="J12" i="13"/>
  <c r="F28" i="12" s="1"/>
  <c r="J13" i="13"/>
  <c r="F29" i="12" s="1"/>
  <c r="J5" i="13"/>
  <c r="F21" i="12" s="1"/>
  <c r="J7" i="13"/>
  <c r="F23" i="12" s="1"/>
  <c r="J10" i="13"/>
  <c r="F26" i="12" s="1"/>
  <c r="J11" i="13"/>
  <c r="F27" i="12" s="1"/>
  <c r="J3" i="13"/>
  <c r="F19" i="12" s="1"/>
  <c r="J8" i="13"/>
  <c r="F24" i="12" s="1"/>
  <c r="J9" i="13"/>
  <c r="F25" i="12" s="1"/>
  <c r="J6" i="13"/>
  <c r="F22" i="12" s="1"/>
  <c r="J76" i="13"/>
  <c r="F342" i="12" s="1"/>
  <c r="J75" i="13"/>
  <c r="F341" i="12" s="1"/>
  <c r="J73" i="13"/>
  <c r="F339" i="12" s="1"/>
  <c r="J70" i="13"/>
  <c r="F336" i="12" s="1"/>
  <c r="J77" i="13"/>
  <c r="F343" i="12" s="1"/>
  <c r="J72" i="13"/>
  <c r="F338" i="12" s="1"/>
  <c r="J71" i="13"/>
  <c r="F337" i="12" s="1"/>
  <c r="F344" i="12"/>
  <c r="J74" i="13"/>
  <c r="F340" i="12" s="1"/>
  <c r="J25" i="13"/>
  <c r="F44" i="12" s="1"/>
  <c r="J24" i="13"/>
  <c r="F43" i="12" s="1"/>
  <c r="J23" i="13"/>
  <c r="F42" i="12" s="1"/>
  <c r="J22" i="13"/>
  <c r="F41" i="12" s="1"/>
  <c r="J21" i="13"/>
  <c r="F40" i="12" s="1"/>
  <c r="F46" i="12"/>
  <c r="J18" i="13"/>
  <c r="F37" i="12" s="1"/>
  <c r="J20" i="13"/>
  <c r="F39" i="12" s="1"/>
  <c r="J19" i="13"/>
  <c r="F38" i="12" s="1"/>
  <c r="J26" i="13"/>
  <c r="F45" i="12" s="1"/>
  <c r="J53" i="13"/>
  <c r="J55" i="13"/>
  <c r="J54" i="13"/>
  <c r="J52" i="13"/>
  <c r="J56" i="13"/>
  <c r="J63" i="13"/>
  <c r="J62" i="13"/>
  <c r="J64" i="13"/>
  <c r="E9" i="8" l="1"/>
  <c r="E24" i="8" s="1"/>
  <c r="E12" i="8" l="1"/>
  <c r="E17" i="8"/>
  <c r="E19" i="8"/>
  <c r="E15" i="8"/>
  <c r="E14" i="8"/>
  <c r="E22" i="8"/>
  <c r="E18" i="8"/>
  <c r="E16" i="8"/>
  <c r="E25" i="8"/>
  <c r="E20" i="8"/>
  <c r="E23" i="8"/>
  <c r="E21" i="8"/>
  <c r="E13" i="8"/>
  <c r="E8" i="8" l="1"/>
  <c r="AG7" i="8"/>
  <c r="AH7" i="8"/>
  <c r="N7" i="8" l="1"/>
  <c r="Z7" i="8"/>
  <c r="X7" i="8"/>
  <c r="I7" i="8"/>
  <c r="U7" i="8"/>
  <c r="V7" i="8"/>
  <c r="Q7" i="8"/>
  <c r="K7" i="8"/>
  <c r="Y7" i="8"/>
  <c r="L7" i="8"/>
  <c r="R7" i="8"/>
  <c r="S7" i="8"/>
  <c r="T7" i="8"/>
  <c r="E7" i="8"/>
  <c r="AB7" i="8"/>
  <c r="P7" i="8"/>
  <c r="G7" i="8"/>
  <c r="W7" i="8"/>
  <c r="J7" i="8"/>
  <c r="H7" i="8"/>
  <c r="AC7" i="8"/>
  <c r="M7" i="8"/>
  <c r="AD7" i="8"/>
  <c r="F7" i="8"/>
  <c r="O7" i="8"/>
  <c r="AA7" i="8"/>
  <c r="AF7" i="8"/>
  <c r="AE7" i="8"/>
  <c r="I6" i="8" l="1"/>
  <c r="I4" i="8" s="1"/>
  <c r="P6" i="8"/>
  <c r="P4" i="8" s="1"/>
  <c r="K6" i="8"/>
  <c r="K4" i="8" s="1"/>
  <c r="G6" i="8"/>
  <c r="G4" i="8" s="1"/>
  <c r="N6" i="8"/>
  <c r="N4" i="8" s="1"/>
  <c r="M6" i="8"/>
  <c r="M4" i="8" s="1"/>
  <c r="AG6" i="8"/>
  <c r="AG4" i="8" s="1"/>
  <c r="AC6" i="8"/>
  <c r="AC4" i="8" s="1"/>
  <c r="X6" i="8"/>
  <c r="X4" i="8" s="1"/>
  <c r="L6" i="8"/>
  <c r="L4" i="8" s="1"/>
  <c r="F6" i="8"/>
  <c r="F4" i="8" s="1"/>
  <c r="AD6" i="8"/>
  <c r="AD4" i="8" s="1"/>
  <c r="AA6" i="8"/>
  <c r="AA4" i="8" s="1"/>
  <c r="O6" i="8"/>
  <c r="O4" i="8" s="1"/>
  <c r="V6" i="8"/>
  <c r="V4" i="8" s="1"/>
  <c r="E6" i="8"/>
  <c r="E4" i="8" s="1"/>
  <c r="U6" i="8"/>
  <c r="U4" i="8" s="1"/>
  <c r="H6" i="8"/>
  <c r="H4" i="8" s="1"/>
  <c r="AB6" i="8"/>
  <c r="AB4" i="8" s="1"/>
  <c r="Q6" i="8"/>
  <c r="Q4" i="8" s="1"/>
  <c r="Z6" i="8"/>
  <c r="Z4" i="8" s="1"/>
  <c r="J6" i="8"/>
  <c r="J4" i="8" s="1"/>
  <c r="T6" i="8"/>
  <c r="T4" i="8" s="1"/>
  <c r="AE6" i="8"/>
  <c r="AE4" i="8" s="1"/>
  <c r="S6" i="8"/>
  <c r="S4" i="8" s="1"/>
  <c r="R6" i="8"/>
  <c r="R4" i="8" s="1"/>
  <c r="W6" i="8"/>
  <c r="W4" i="8" s="1"/>
  <c r="AH6" i="8"/>
  <c r="AH4" i="8" s="1"/>
  <c r="AF6" i="8"/>
  <c r="AF4" i="8" s="1"/>
  <c r="Y6" i="8"/>
  <c r="Y4" i="8" s="1"/>
  <c r="AH3" i="8" l="1"/>
  <c r="S3" i="8"/>
  <c r="E3" i="8"/>
  <c r="AD3" i="8"/>
  <c r="J3" i="8"/>
  <c r="R3" i="8"/>
  <c r="AE3" i="8"/>
  <c r="AB3" i="8"/>
  <c r="Q3" i="8"/>
  <c r="L3" i="8"/>
  <c r="AC3" i="8"/>
  <c r="F3" i="8"/>
  <c r="AF3" i="8"/>
  <c r="P3" i="8"/>
  <c r="AA3" i="8"/>
  <c r="U3" i="8"/>
  <c r="AG3" i="8"/>
  <c r="X3" i="8"/>
  <c r="K3" i="8"/>
  <c r="N3" i="8"/>
  <c r="Z3" i="8"/>
  <c r="T3" i="8"/>
  <c r="M3" i="8"/>
  <c r="O3" i="8"/>
  <c r="G3" i="8"/>
  <c r="H3" i="8"/>
  <c r="Y3" i="8"/>
  <c r="V3" i="8"/>
  <c r="W3" i="8"/>
  <c r="I3" i="8"/>
  <c r="B5" i="10" l="1"/>
  <c r="F5" i="10" s="1"/>
  <c r="C5" i="10"/>
  <c r="C16" i="10"/>
  <c r="B16" i="10"/>
  <c r="G16" i="10" s="1"/>
  <c r="C12" i="10"/>
  <c r="C13" i="10"/>
  <c r="B26" i="10"/>
  <c r="I26" i="10" s="1"/>
  <c r="B10" i="10"/>
  <c r="F10" i="10" s="1"/>
  <c r="B30" i="10"/>
  <c r="G30" i="10" s="1"/>
  <c r="B32" i="10"/>
  <c r="K32" i="10" s="1"/>
  <c r="C26" i="10"/>
  <c r="B24" i="10"/>
  <c r="E24" i="10" s="1"/>
  <c r="C31" i="10"/>
  <c r="C34" i="10"/>
  <c r="B11" i="10"/>
  <c r="K11" i="10" s="1"/>
  <c r="B7" i="10"/>
  <c r="H7" i="10" s="1"/>
  <c r="B9" i="10"/>
  <c r="E9" i="10" s="1"/>
  <c r="B34" i="10"/>
  <c r="G34" i="10" s="1"/>
  <c r="C20" i="10"/>
  <c r="B15" i="10"/>
  <c r="G15" i="10" s="1"/>
  <c r="B17" i="10"/>
  <c r="G17" i="10" s="1"/>
  <c r="C30" i="10"/>
  <c r="B13" i="10"/>
  <c r="G13" i="10" s="1"/>
  <c r="C18" i="10"/>
  <c r="C7" i="10"/>
  <c r="C17" i="10"/>
  <c r="C8" i="10"/>
  <c r="B27" i="10"/>
  <c r="G27" i="10" s="1"/>
  <c r="B21" i="10"/>
  <c r="G21" i="10" s="1"/>
  <c r="B23" i="10"/>
  <c r="J23" i="10" s="1"/>
  <c r="B25" i="10"/>
  <c r="E25" i="10" s="1"/>
  <c r="B28" i="10"/>
  <c r="K28" i="10" s="1"/>
  <c r="C9" i="10"/>
  <c r="C24" i="10"/>
  <c r="C14" i="10"/>
  <c r="C29" i="10"/>
  <c r="C15" i="10"/>
  <c r="B18" i="10"/>
  <c r="G18" i="10" s="1"/>
  <c r="B29" i="10"/>
  <c r="F29" i="10" s="1"/>
  <c r="B31" i="10"/>
  <c r="G31" i="10" s="1"/>
  <c r="B33" i="10"/>
  <c r="F33" i="10" s="1"/>
  <c r="C19" i="10"/>
  <c r="B22" i="10"/>
  <c r="G22" i="10" s="1"/>
  <c r="C21" i="10"/>
  <c r="B19" i="10"/>
  <c r="H19" i="10" s="1"/>
  <c r="C25" i="10"/>
  <c r="C33" i="10"/>
  <c r="C22" i="10"/>
  <c r="C32" i="10"/>
  <c r="B12" i="10"/>
  <c r="K12" i="10" s="1"/>
  <c r="B6" i="10"/>
  <c r="G6" i="10" s="1"/>
  <c r="B8" i="10"/>
  <c r="G8" i="10" s="1"/>
  <c r="C6" i="10"/>
  <c r="C23" i="10"/>
  <c r="C28" i="10"/>
  <c r="C11" i="10"/>
  <c r="C10" i="10"/>
  <c r="C27" i="10"/>
  <c r="B20" i="10"/>
  <c r="F20" i="10" s="1"/>
  <c r="B14" i="10"/>
  <c r="G14" i="10" s="1"/>
  <c r="P20" i="10"/>
  <c r="Q20" i="10"/>
  <c r="R20" i="10"/>
  <c r="P16" i="10"/>
  <c r="Q16" i="10"/>
  <c r="R16" i="10"/>
  <c r="Q6" i="10"/>
  <c r="R6" i="10"/>
  <c r="P6" i="10"/>
  <c r="R34" i="10"/>
  <c r="Q34" i="10"/>
  <c r="P34" i="10"/>
  <c r="Q28" i="10"/>
  <c r="R28" i="10"/>
  <c r="P22" i="10"/>
  <c r="Q22" i="10"/>
  <c r="R22" i="10"/>
  <c r="Q24" i="10"/>
  <c r="R24" i="10"/>
  <c r="P24" i="10"/>
  <c r="Q12" i="10"/>
  <c r="R12" i="10"/>
  <c r="Q10" i="10"/>
  <c r="R10" i="10"/>
  <c r="P30" i="10"/>
  <c r="Q30" i="10"/>
  <c r="R30" i="10"/>
  <c r="Q32" i="10"/>
  <c r="R32" i="10"/>
  <c r="P32" i="10"/>
  <c r="R5" i="10"/>
  <c r="Q5" i="10"/>
  <c r="P5" i="10"/>
  <c r="R7" i="10"/>
  <c r="Q7" i="10"/>
  <c r="R9" i="10"/>
  <c r="Q9" i="10"/>
  <c r="P9" i="10"/>
  <c r="R8" i="10"/>
  <c r="Q8" i="10"/>
  <c r="Q19" i="10"/>
  <c r="R19" i="10"/>
  <c r="R15" i="10"/>
  <c r="Q15" i="10"/>
  <c r="Q17" i="10"/>
  <c r="R17" i="10"/>
  <c r="Q27" i="10"/>
  <c r="R27" i="10"/>
  <c r="R21" i="10"/>
  <c r="Q21" i="10"/>
  <c r="P21" i="10"/>
  <c r="R23" i="10"/>
  <c r="R31" i="10"/>
  <c r="Q31" i="10"/>
  <c r="Q33" i="10"/>
  <c r="R33" i="10"/>
  <c r="P33" i="10"/>
  <c r="N12" i="10"/>
  <c r="L12" i="10"/>
  <c r="J6" i="10"/>
  <c r="O6" i="10"/>
  <c r="N6" i="10"/>
  <c r="M6" i="10"/>
  <c r="L6" i="10"/>
  <c r="N20" i="10"/>
  <c r="M20" i="10"/>
  <c r="L20" i="10"/>
  <c r="K20" i="10"/>
  <c r="O20" i="10"/>
  <c r="N16" i="10"/>
  <c r="M16" i="10"/>
  <c r="L16" i="10"/>
  <c r="K16" i="10"/>
  <c r="J16" i="10"/>
  <c r="O16" i="10"/>
  <c r="O34" i="10"/>
  <c r="N34" i="10"/>
  <c r="M34" i="10"/>
  <c r="L34" i="10"/>
  <c r="J22" i="10"/>
  <c r="K22" i="10"/>
  <c r="O22" i="10"/>
  <c r="N22" i="10"/>
  <c r="M22" i="10"/>
  <c r="L22" i="10"/>
  <c r="N24" i="10"/>
  <c r="O24" i="10"/>
  <c r="M24" i="10"/>
  <c r="L24" i="10"/>
  <c r="K24" i="10"/>
  <c r="O30" i="10"/>
  <c r="N30" i="10"/>
  <c r="M30" i="10"/>
  <c r="L30" i="10"/>
  <c r="N32" i="10"/>
  <c r="M32" i="10"/>
  <c r="L32" i="10"/>
  <c r="O32" i="10"/>
  <c r="O5" i="10"/>
  <c r="N5" i="10"/>
  <c r="M5" i="10"/>
  <c r="L5" i="10"/>
  <c r="K5" i="10"/>
  <c r="J5" i="10"/>
  <c r="I5" i="10"/>
  <c r="O9" i="10"/>
  <c r="N9" i="10"/>
  <c r="M9" i="10"/>
  <c r="L9" i="10"/>
  <c r="L19" i="10"/>
  <c r="N19" i="10"/>
  <c r="K15" i="10"/>
  <c r="N15" i="10"/>
  <c r="L27" i="10"/>
  <c r="M27" i="10"/>
  <c r="N21" i="10"/>
  <c r="L21" i="10"/>
  <c r="O23" i="10"/>
  <c r="N23" i="10"/>
  <c r="O33" i="10"/>
  <c r="N33" i="10"/>
  <c r="M33" i="10"/>
  <c r="L33" i="10"/>
  <c r="J33" i="10"/>
  <c r="O14" i="10" l="1"/>
  <c r="P27" i="10"/>
  <c r="O12" i="10"/>
  <c r="M8" i="10"/>
  <c r="M12" i="10"/>
  <c r="P12" i="10"/>
  <c r="I24" i="10"/>
  <c r="I15" i="10"/>
  <c r="J15" i="10"/>
  <c r="J24" i="10"/>
  <c r="I16" i="10"/>
  <c r="J27" i="10"/>
  <c r="J17" i="10"/>
  <c r="I17" i="10"/>
  <c r="L14" i="10"/>
  <c r="M14" i="10"/>
  <c r="O8" i="10"/>
  <c r="L15" i="10"/>
  <c r="N14" i="10"/>
  <c r="L8" i="10"/>
  <c r="P8" i="10"/>
  <c r="N27" i="10"/>
  <c r="M15" i="10"/>
  <c r="N8" i="10"/>
  <c r="P15" i="10"/>
  <c r="O27" i="10"/>
  <c r="I27" i="10"/>
  <c r="O15" i="10"/>
  <c r="I21" i="10"/>
  <c r="O19" i="10"/>
  <c r="P17" i="10"/>
  <c r="M21" i="10"/>
  <c r="M19" i="10"/>
  <c r="L17" i="10"/>
  <c r="O21" i="10"/>
  <c r="M17" i="10"/>
  <c r="N17" i="10"/>
  <c r="O17" i="10"/>
  <c r="P19" i="10"/>
  <c r="L29" i="10"/>
  <c r="O25" i="10"/>
  <c r="Q23" i="10"/>
  <c r="K18" i="10"/>
  <c r="M23" i="10"/>
  <c r="R29" i="10"/>
  <c r="L18" i="10"/>
  <c r="I23" i="10"/>
  <c r="Q18" i="10"/>
  <c r="M18" i="10"/>
  <c r="K23" i="10"/>
  <c r="R18" i="10"/>
  <c r="N18" i="10"/>
  <c r="L23" i="10"/>
  <c r="P18" i="10"/>
  <c r="P13" i="10"/>
  <c r="O18" i="10"/>
  <c r="O13" i="10"/>
  <c r="O26" i="10"/>
  <c r="P23" i="10"/>
  <c r="H5" i="10"/>
  <c r="E16" i="10"/>
  <c r="K27" i="10"/>
  <c r="K17" i="10"/>
  <c r="I19" i="10"/>
  <c r="J21" i="10"/>
  <c r="J19" i="10"/>
  <c r="I11" i="10"/>
  <c r="K21" i="10"/>
  <c r="K19" i="10"/>
  <c r="N31" i="10"/>
  <c r="J10" i="10"/>
  <c r="P10" i="10"/>
  <c r="P31" i="10"/>
  <c r="P7" i="10"/>
  <c r="J7" i="10"/>
  <c r="P28" i="10"/>
  <c r="K13" i="10"/>
  <c r="O29" i="10"/>
  <c r="L25" i="10"/>
  <c r="J29" i="10"/>
  <c r="K29" i="10"/>
  <c r="N25" i="10"/>
  <c r="N13" i="10"/>
  <c r="M11" i="10"/>
  <c r="K26" i="10"/>
  <c r="P29" i="10"/>
  <c r="Q25" i="10"/>
  <c r="R13" i="10"/>
  <c r="P26" i="10"/>
  <c r="P14" i="10"/>
  <c r="I29" i="10"/>
  <c r="J11" i="10"/>
  <c r="J26" i="10"/>
  <c r="Q29" i="10"/>
  <c r="Q13" i="10"/>
  <c r="P11" i="10"/>
  <c r="L11" i="10"/>
  <c r="Q11" i="10"/>
  <c r="M29" i="10"/>
  <c r="J25" i="10"/>
  <c r="R11" i="10"/>
  <c r="I13" i="10"/>
  <c r="L26" i="10"/>
  <c r="M25" i="10"/>
  <c r="L13" i="10"/>
  <c r="N11" i="10"/>
  <c r="M26" i="10"/>
  <c r="P25" i="10"/>
  <c r="Q26" i="10"/>
  <c r="Q14" i="10"/>
  <c r="N29" i="10"/>
  <c r="K25" i="10"/>
  <c r="I25" i="10"/>
  <c r="M13" i="10"/>
  <c r="O11" i="10"/>
  <c r="N26" i="10"/>
  <c r="R25" i="10"/>
  <c r="R26" i="10"/>
  <c r="R14" i="10"/>
  <c r="M7" i="10"/>
  <c r="O31" i="10"/>
  <c r="I31" i="10"/>
  <c r="K7" i="10"/>
  <c r="L10" i="10"/>
  <c r="L7" i="10"/>
  <c r="M10" i="10"/>
  <c r="J31" i="10"/>
  <c r="K31" i="10"/>
  <c r="N10" i="10"/>
  <c r="O28" i="10"/>
  <c r="M31" i="10"/>
  <c r="N7" i="10"/>
  <c r="O10" i="10"/>
  <c r="L28" i="10"/>
  <c r="L31" i="10"/>
  <c r="O7" i="10"/>
  <c r="K10" i="10"/>
  <c r="M28" i="10"/>
  <c r="I7" i="10"/>
  <c r="I10" i="10"/>
  <c r="N28" i="10"/>
  <c r="H16" i="10"/>
  <c r="F16" i="10"/>
  <c r="H18" i="10"/>
  <c r="G23" i="10"/>
  <c r="E6" i="10"/>
  <c r="G5" i="10"/>
  <c r="E15" i="10"/>
  <c r="F18" i="10"/>
  <c r="E21" i="10"/>
  <c r="E17" i="10"/>
  <c r="E5" i="10"/>
  <c r="F19" i="10"/>
  <c r="G19" i="10"/>
  <c r="H30" i="10"/>
  <c r="H21" i="10"/>
  <c r="H17" i="10"/>
  <c r="F21" i="10"/>
  <c r="F17" i="10"/>
  <c r="E19" i="10"/>
  <c r="H15" i="10"/>
  <c r="E10" i="10"/>
  <c r="G33" i="10"/>
  <c r="H24" i="10"/>
  <c r="F15" i="10"/>
  <c r="H27" i="10"/>
  <c r="E27" i="10"/>
  <c r="F26" i="10"/>
  <c r="H31" i="10"/>
  <c r="E28" i="10"/>
  <c r="F7" i="10"/>
  <c r="E7" i="10"/>
  <c r="G10" i="10"/>
  <c r="E31" i="10"/>
  <c r="G7" i="10"/>
  <c r="F31" i="10"/>
  <c r="H10" i="10"/>
  <c r="G28" i="10"/>
  <c r="G29" i="10"/>
  <c r="F25" i="10"/>
  <c r="E13" i="10"/>
  <c r="H29" i="10"/>
  <c r="G25" i="10"/>
  <c r="F13" i="10"/>
  <c r="E11" i="10"/>
  <c r="E29" i="10"/>
  <c r="G11" i="10"/>
  <c r="G26" i="10"/>
  <c r="H25" i="10"/>
  <c r="H13" i="10"/>
  <c r="H11" i="10"/>
  <c r="H26" i="10"/>
  <c r="H28" i="10"/>
  <c r="I28" i="10"/>
  <c r="F28" i="10"/>
  <c r="J28" i="10"/>
  <c r="H22" i="10"/>
  <c r="I18" i="10"/>
  <c r="E18" i="10"/>
  <c r="J18" i="10"/>
  <c r="H23" i="10"/>
  <c r="J13" i="10"/>
  <c r="F11" i="10"/>
  <c r="E26" i="10"/>
  <c r="I22" i="10"/>
  <c r="H20" i="10"/>
  <c r="K6" i="10"/>
  <c r="E23" i="10"/>
  <c r="E22" i="10"/>
  <c r="I20" i="10"/>
  <c r="H6" i="10"/>
  <c r="F23" i="10"/>
  <c r="J20" i="10"/>
  <c r="I6" i="10"/>
  <c r="F9" i="10"/>
  <c r="J9" i="10"/>
  <c r="G9" i="10"/>
  <c r="K30" i="10"/>
  <c r="I14" i="10"/>
  <c r="K33" i="10"/>
  <c r="I33" i="10"/>
  <c r="H33" i="10"/>
  <c r="K9" i="10"/>
  <c r="E30" i="10"/>
  <c r="I30" i="10"/>
  <c r="H9" i="10"/>
  <c r="J30" i="10"/>
  <c r="E33" i="10"/>
  <c r="I9" i="10"/>
  <c r="F30" i="10"/>
  <c r="J14" i="10"/>
  <c r="E12" i="10"/>
  <c r="E32" i="10"/>
  <c r="E14" i="10"/>
  <c r="H32" i="10"/>
  <c r="K34" i="10"/>
  <c r="H34" i="10"/>
  <c r="H8" i="10"/>
  <c r="G12" i="10"/>
  <c r="I32" i="10"/>
  <c r="F32" i="10"/>
  <c r="I34" i="10"/>
  <c r="I8" i="10"/>
  <c r="H12" i="10"/>
  <c r="F12" i="10"/>
  <c r="J32" i="10"/>
  <c r="E34" i="10"/>
  <c r="J34" i="10"/>
  <c r="K14" i="10"/>
  <c r="J8" i="10"/>
  <c r="G32" i="10"/>
  <c r="K8" i="10"/>
  <c r="I12" i="10"/>
  <c r="F34" i="10"/>
  <c r="H14" i="10"/>
  <c r="J12" i="10"/>
  <c r="G20" i="10"/>
  <c r="F22" i="10"/>
  <c r="F6" i="10"/>
  <c r="E20" i="10"/>
  <c r="F27" i="10"/>
  <c r="F24" i="10"/>
  <c r="F14" i="10"/>
  <c r="E8" i="10"/>
  <c r="G24" i="10"/>
  <c r="F8" i="10"/>
</calcChain>
</file>

<file path=xl/sharedStrings.xml><?xml version="1.0" encoding="utf-8"?>
<sst xmlns="http://schemas.openxmlformats.org/spreadsheetml/2006/main" count="4656" uniqueCount="609">
  <si>
    <t>England</t>
  </si>
  <si>
    <t>Scotland</t>
  </si>
  <si>
    <t>Wales</t>
  </si>
  <si>
    <t>Channel Islands</t>
  </si>
  <si>
    <t>Local</t>
  </si>
  <si>
    <t>University</t>
  </si>
  <si>
    <t>National</t>
  </si>
  <si>
    <t>Business</t>
  </si>
  <si>
    <t>Special</t>
  </si>
  <si>
    <t>Q1A</t>
  </si>
  <si>
    <t>Q1B</t>
  </si>
  <si>
    <t>Q1C</t>
  </si>
  <si>
    <t>Q2A1</t>
  </si>
  <si>
    <t>Q2A2</t>
  </si>
  <si>
    <t>Q2A3</t>
  </si>
  <si>
    <t>Q2A4</t>
  </si>
  <si>
    <t>Q2A5</t>
  </si>
  <si>
    <t>Q2A6</t>
  </si>
  <si>
    <t>Q2A7</t>
  </si>
  <si>
    <t>Q2A8</t>
  </si>
  <si>
    <t>Q2A9</t>
  </si>
  <si>
    <t>Q2A10</t>
  </si>
  <si>
    <t>AQ211</t>
  </si>
  <si>
    <t>Q2A12</t>
  </si>
  <si>
    <t>Q2AB</t>
  </si>
  <si>
    <t>Q3A</t>
  </si>
  <si>
    <t>Q3B</t>
  </si>
  <si>
    <t>Q3C</t>
  </si>
  <si>
    <t>Q3D</t>
  </si>
  <si>
    <t>Q3E</t>
  </si>
  <si>
    <t>Q3F</t>
  </si>
  <si>
    <t>Q3G</t>
  </si>
  <si>
    <t>Q3H</t>
  </si>
  <si>
    <t>Q3I</t>
  </si>
  <si>
    <t>Q3J</t>
  </si>
  <si>
    <t>Q4A</t>
  </si>
  <si>
    <t>Q4B</t>
  </si>
  <si>
    <t>Q4C</t>
  </si>
  <si>
    <t>Q5A</t>
  </si>
  <si>
    <t>Q5B</t>
  </si>
  <si>
    <t>Q5C</t>
  </si>
  <si>
    <t>Q5D</t>
  </si>
  <si>
    <t>Q5E</t>
  </si>
  <si>
    <t>Q5F</t>
  </si>
  <si>
    <t>Q6A</t>
  </si>
  <si>
    <t>Q6B</t>
  </si>
  <si>
    <t>Q6C</t>
  </si>
  <si>
    <t>Q6D</t>
  </si>
  <si>
    <t>Q6E</t>
  </si>
  <si>
    <t>Q6F</t>
  </si>
  <si>
    <t>Q7A1</t>
  </si>
  <si>
    <t>Q7A2</t>
  </si>
  <si>
    <t>Q7A3</t>
  </si>
  <si>
    <t>Q7A4</t>
  </si>
  <si>
    <t>Q7A5</t>
  </si>
  <si>
    <t>Q7A6</t>
  </si>
  <si>
    <t>Q7A7</t>
  </si>
  <si>
    <t>Q7A8</t>
  </si>
  <si>
    <t>Q7B1</t>
  </si>
  <si>
    <t>Q7B2</t>
  </si>
  <si>
    <t>Q7B3</t>
  </si>
  <si>
    <t>Q8</t>
  </si>
  <si>
    <t>Q9</t>
  </si>
  <si>
    <t>Q10A</t>
  </si>
  <si>
    <t>Q10B</t>
  </si>
  <si>
    <t>Q10C</t>
  </si>
  <si>
    <t>Q10D</t>
  </si>
  <si>
    <t>Q10E</t>
  </si>
  <si>
    <t>Q10F</t>
  </si>
  <si>
    <t>Q10G</t>
  </si>
  <si>
    <t>Q10H</t>
  </si>
  <si>
    <t>Q10I</t>
  </si>
  <si>
    <t>Q10J</t>
  </si>
  <si>
    <t>Q11</t>
  </si>
  <si>
    <t>Q12</t>
  </si>
  <si>
    <t>Q13A</t>
  </si>
  <si>
    <t>Q13B</t>
  </si>
  <si>
    <t>Q13C</t>
  </si>
  <si>
    <t>Q13D</t>
  </si>
  <si>
    <t>Q13E</t>
  </si>
  <si>
    <t>Q14</t>
  </si>
  <si>
    <t>Q15</t>
  </si>
  <si>
    <t>Q16</t>
  </si>
  <si>
    <t>Q17A</t>
  </si>
  <si>
    <t>Q17B</t>
  </si>
  <si>
    <t>Q18</t>
  </si>
  <si>
    <t>Q19A</t>
  </si>
  <si>
    <t>Q19B</t>
  </si>
  <si>
    <t>Q19C</t>
  </si>
  <si>
    <t>Q19D</t>
  </si>
  <si>
    <t>Q19E</t>
  </si>
  <si>
    <t>Q19F</t>
  </si>
  <si>
    <t>Q19G</t>
  </si>
  <si>
    <t>Q19H</t>
  </si>
  <si>
    <t>Q19I</t>
  </si>
  <si>
    <t>1. (a) Is this your first visit to any archive?</t>
  </si>
  <si>
    <t>1. (b) If No at (a) above, have you visited this archive before?</t>
  </si>
  <si>
    <t>1. (c) If Yes at (b) above, are you a regular user of this archive?</t>
  </si>
  <si>
    <t>2. (a) Why are you visiting this archive today?</t>
  </si>
  <si>
    <t>2. (b) Please tell us more information about your research interest or the purpose of your visit</t>
  </si>
  <si>
    <t>3. What, if any, of the following did you do to prepare for your visit today?</t>
  </si>
  <si>
    <t>4. Please mark our staff out of 10 for the following aspects; where 10 is the highest and 1 is the lowest score</t>
  </si>
  <si>
    <t>5. How satisfied are you with the following:</t>
  </si>
  <si>
    <t>6.  Please rate the following services used during your visit to this archive</t>
  </si>
  <si>
    <t>7. (a) Please rate how satisfied you are with the following services.</t>
  </si>
  <si>
    <t>7. (b) Regarding Welsh language provision, how satisfied are you with the following services? (For users of Welsh archives only)</t>
  </si>
  <si>
    <t>8. Please mark the archive overall out of 10; where 10 is the highest and 1 is the lowest score</t>
  </si>
  <si>
    <t>9. What was your primary method of travel to this area / archive today?</t>
  </si>
  <si>
    <t>10. What else are you doing in the area today, in addition to visiting this archive?</t>
  </si>
  <si>
    <t xml:space="preserve">11. Approximately how many hours have you spent at  this archive today? </t>
  </si>
  <si>
    <t>12. Please write below if you wish to add anything about your  experience at this archive today:</t>
  </si>
  <si>
    <t xml:space="preserve">13. What benefits have you experienced from using archives? Please indicate whether you agree or disagree with the following statements: </t>
  </si>
  <si>
    <t>14. If you are using archives on behalf of an organisation (school /  business / voluntary body) what will be the benefits?</t>
  </si>
  <si>
    <t>15. Your gender?</t>
  </si>
  <si>
    <t>16. Your age?</t>
  </si>
  <si>
    <t>17. (a) If you are a UK resident, what is your postcode?</t>
  </si>
  <si>
    <t>17. (b) If not a UK resident, what is your country of residence?</t>
  </si>
  <si>
    <t>18. What is your ethnic group?</t>
  </si>
  <si>
    <t>19. Please indicate if you have a disability or condition in any of the following areas:</t>
  </si>
  <si>
    <t>Availability of staff</t>
  </si>
  <si>
    <t>Attitude of staff</t>
  </si>
  <si>
    <t>Quality and appropriateness of the staff’s advice</t>
  </si>
  <si>
    <t>Opening hours</t>
  </si>
  <si>
    <t>Ease with which you found us</t>
  </si>
  <si>
    <t>Appearance / upkeep of the building</t>
  </si>
  <si>
    <t>Physical access to and in the building</t>
  </si>
  <si>
    <t>Lockers / toilets / rest or refreshment area</t>
  </si>
  <si>
    <t>Welcome / reception</t>
  </si>
  <si>
    <t>Availability of our computers</t>
  </si>
  <si>
    <t>Speed of our computers</t>
  </si>
  <si>
    <t>Usability of our online catalogue</t>
  </si>
  <si>
    <t>Quality of our online catalogue</t>
  </si>
  <si>
    <t>Quality of our other online resources</t>
  </si>
  <si>
    <t>Access to other online resources</t>
  </si>
  <si>
    <t>Availability of seating</t>
  </si>
  <si>
    <t>Quality of our paper catalogues</t>
  </si>
  <si>
    <t>Quality of our other paper resources</t>
  </si>
  <si>
    <t>Document ordering system</t>
  </si>
  <si>
    <t>Document delivery system</t>
  </si>
  <si>
    <t>Microfilm and microfiche facilities</t>
  </si>
  <si>
    <t>Our copy services</t>
  </si>
  <si>
    <t>Self-service photography</t>
  </si>
  <si>
    <t>Verbal communication</t>
  </si>
  <si>
    <t>Printed catalogues or resources</t>
  </si>
  <si>
    <t>Online catalogue or resources</t>
  </si>
  <si>
    <t>I improved my knowledge in an area of interest</t>
  </si>
  <si>
    <t>I developed new skills or improved existing skills (in research, use of ICT, etc.)</t>
  </si>
  <si>
    <t>I have a greater understanding of my community, its history and people</t>
  </si>
  <si>
    <t>I enjoyed myself</t>
  </si>
  <si>
    <t>I am inspired to find out more</t>
  </si>
  <si>
    <t>Yes</t>
  </si>
  <si>
    <t>No</t>
  </si>
  <si>
    <t>Response Rate</t>
  </si>
  <si>
    <t>Academic research</t>
  </si>
  <si>
    <t>Architectural / building / site research</t>
  </si>
  <si>
    <t>Family history research</t>
  </si>
  <si>
    <t>Military research</t>
  </si>
  <si>
    <t>Local history research</t>
  </si>
  <si>
    <t>General browsing / familiarising myself with the archive</t>
  </si>
  <si>
    <t>Accompanying a friend / family member who is undertaking research</t>
  </si>
  <si>
    <t>To find information relating to my work</t>
  </si>
  <si>
    <t>To gather information for a talk / publication / presentation</t>
  </si>
  <si>
    <t>To find information for the organisation I volunteer at</t>
  </si>
  <si>
    <t>Am in the area / here on holiday / have time</t>
  </si>
  <si>
    <t>Other, please specify:</t>
  </si>
  <si>
    <t>Cases</t>
  </si>
  <si>
    <t>Went online to check archive opening times / find directions etc.</t>
  </si>
  <si>
    <t>Researched family history resources / family tree</t>
  </si>
  <si>
    <t>Asked friends / relatives for information</t>
  </si>
  <si>
    <t>Emailed / telephoned archive</t>
  </si>
  <si>
    <t>Conducted online research</t>
  </si>
  <si>
    <t>Searched archive’s online catalogue to find records / reserve documents</t>
  </si>
  <si>
    <t>Reviewed my research / undertook background reading</t>
  </si>
  <si>
    <t>Visited library / museum / other organisation</t>
  </si>
  <si>
    <t>Visited another archive</t>
  </si>
  <si>
    <t>Mean</t>
  </si>
  <si>
    <t>Very satisfied</t>
  </si>
  <si>
    <t>Satisfied</t>
  </si>
  <si>
    <t>Neither satisfied nor dissatisfied</t>
  </si>
  <si>
    <t>Not very satisfied</t>
  </si>
  <si>
    <t>Not at all satisfied</t>
  </si>
  <si>
    <t>Very good</t>
  </si>
  <si>
    <t>Fairly good</t>
  </si>
  <si>
    <t>Neither good nor poor</t>
  </si>
  <si>
    <t>Poor</t>
  </si>
  <si>
    <t>Very poor</t>
  </si>
  <si>
    <t>Overall, how do you rate this archive?</t>
  </si>
  <si>
    <t>Private transport</t>
  </si>
  <si>
    <t>Public Transport</t>
  </si>
  <si>
    <t>On foot</t>
  </si>
  <si>
    <t>Bicycle</t>
  </si>
  <si>
    <t>Other</t>
  </si>
  <si>
    <t>Nothing else</t>
  </si>
  <si>
    <t>Staying with relatives / friends</t>
  </si>
  <si>
    <t>Paying for overnight accommodation</t>
  </si>
  <si>
    <t>Eating out</t>
  </si>
  <si>
    <t>Attending conference / event</t>
  </si>
  <si>
    <t>Meeting with a society / group,
e.g. in relation to my research topic</t>
  </si>
  <si>
    <t>Visiting other places of interest</t>
  </si>
  <si>
    <t>Using local transport</t>
  </si>
  <si>
    <t>Returning to work</t>
  </si>
  <si>
    <t>Agree</t>
  </si>
  <si>
    <t>Disagree</t>
  </si>
  <si>
    <t>Male</t>
  </si>
  <si>
    <t>Female</t>
  </si>
  <si>
    <t>Under 25</t>
  </si>
  <si>
    <t>25 to 44</t>
  </si>
  <si>
    <t>45 to 64</t>
  </si>
  <si>
    <t>65 to 74</t>
  </si>
  <si>
    <t>75+</t>
  </si>
  <si>
    <t>Africa</t>
  </si>
  <si>
    <t>Americas</t>
  </si>
  <si>
    <t>Asia</t>
  </si>
  <si>
    <t>Europe</t>
  </si>
  <si>
    <t>Oceania</t>
  </si>
  <si>
    <t>Asian</t>
  </si>
  <si>
    <t>Black</t>
  </si>
  <si>
    <t>Mixed</t>
  </si>
  <si>
    <t>White</t>
  </si>
  <si>
    <t>None / not applicable</t>
  </si>
  <si>
    <t>Mobility, e.g. walking short distances or climbing stairs</t>
  </si>
  <si>
    <t>Hearing, e.g. deafness or partial hearing</t>
  </si>
  <si>
    <t>Vision / eyesight, e.g. blindness or partial sight</t>
  </si>
  <si>
    <t>Dexterity, e.g. using a keyboard</t>
  </si>
  <si>
    <t>Learning / understanding /  concentrating</t>
  </si>
  <si>
    <t>Mental health</t>
  </si>
  <si>
    <t>Memory</t>
  </si>
  <si>
    <t>Other, please state:</t>
  </si>
  <si>
    <t>Archive</t>
  </si>
  <si>
    <t>Type</t>
  </si>
  <si>
    <t>Sub Country</t>
  </si>
  <si>
    <t>Archon Code</t>
  </si>
  <si>
    <t>..</t>
  </si>
  <si>
    <t/>
  </si>
  <si>
    <t>Count</t>
  </si>
  <si>
    <t>ARCHON CODE</t>
  </si>
  <si>
    <t>Bath Record Office: Archives and Local Studies</t>
  </si>
  <si>
    <t>Bristol Archives</t>
  </si>
  <si>
    <t>Bedfordshire Archives Service</t>
  </si>
  <si>
    <t>Berkshire Record Office</t>
  </si>
  <si>
    <t>Centre for Buckinghamshire Studies</t>
  </si>
  <si>
    <t>Cheshire Archives &amp; Local Studies, Cheshire</t>
  </si>
  <si>
    <t>Cheshire Archives &amp; Local Studies, Warrington</t>
  </si>
  <si>
    <t>Cumbria Archive Service: Carlisle Archive Centre</t>
  </si>
  <si>
    <t>Cumbria Archive Service: Barrow Archive Centre</t>
  </si>
  <si>
    <t>Derbyshire Record Office</t>
  </si>
  <si>
    <t>South West Heritage Trust Devon Heritage Centre</t>
  </si>
  <si>
    <t>Plymouth &amp; West Devon Record Office</t>
  </si>
  <si>
    <t>Dorset History Centre</t>
  </si>
  <si>
    <t>Hampshire Archives and Local Studies</t>
  </si>
  <si>
    <t>Herefordshire Archive and Record Centre</t>
  </si>
  <si>
    <t>Worcestershire Archive and Archaeology Service</t>
  </si>
  <si>
    <t>Hertfordshire Archives and Local Studies</t>
  </si>
  <si>
    <t>Hull History Centre</t>
  </si>
  <si>
    <t>Kent History and Library Centre</t>
  </si>
  <si>
    <t>Lancashire Archives</t>
  </si>
  <si>
    <t>London Metropolitan Archives</t>
  </si>
  <si>
    <t>Bexley Local Studies and Archive Centre</t>
  </si>
  <si>
    <t>Hackney  Archives</t>
  </si>
  <si>
    <t>Southwark Archives</t>
  </si>
  <si>
    <t>Tower Hamlets Local History Library and Archives</t>
  </si>
  <si>
    <t>City of Westminster Archives Centre</t>
  </si>
  <si>
    <t>Liverpool Record Office</t>
  </si>
  <si>
    <t>Dudley Archives and Local History Centre</t>
  </si>
  <si>
    <t>Wolverhampton Archives &amp; Local Studies</t>
  </si>
  <si>
    <t>Nottinghamshire Archives</t>
  </si>
  <si>
    <t>Oxfordshire History Centre</t>
  </si>
  <si>
    <t>Shropshire Archives</t>
  </si>
  <si>
    <t>South West Heritage Trust Somerset Archives</t>
  </si>
  <si>
    <t>Staffordshire and Stoke-on-Trent Archive Service: Staffordshire County Record Office</t>
  </si>
  <si>
    <t>Suffolk: Ipswich Record Office</t>
  </si>
  <si>
    <t>Suffolk: Bury St Edmunds Record Office</t>
  </si>
  <si>
    <t>Suffolk: Lowestoft Record Office</t>
  </si>
  <si>
    <t>Surrey History Centre</t>
  </si>
  <si>
    <t>Kingston History Centre</t>
  </si>
  <si>
    <t>West Sussex Record Office</t>
  </si>
  <si>
    <t>Tyne and Wear Archives</t>
  </si>
  <si>
    <t>Warwickshire County Record Office</t>
  </si>
  <si>
    <t>Shakespeare Birthplace Trust</t>
  </si>
  <si>
    <t>Isle of Wight County Record Office</t>
  </si>
  <si>
    <t>Wiltshire and Swindon Archives</t>
  </si>
  <si>
    <t>North Yorkshire County Record Office</t>
  </si>
  <si>
    <t>Rotherham Archives &amp; Local Studies</t>
  </si>
  <si>
    <t>Sheffield City Archives</t>
  </si>
  <si>
    <t>West Yorkshire Archive Service:Wakefield</t>
  </si>
  <si>
    <t>West Yorkshire Archive Service:Bradford</t>
  </si>
  <si>
    <t>West Yorkshire Archive Service:Calderdale</t>
  </si>
  <si>
    <t>West Yorkshire Archive Service:Kirklees</t>
  </si>
  <si>
    <t>West Yorkshire Archive Service:Leeds</t>
  </si>
  <si>
    <t>Wandsworth Heritage Service</t>
  </si>
  <si>
    <t>Museum of Croydon</t>
  </si>
  <si>
    <t>London Borough of Richmond upon Thames Local Studies Library and Archive Service</t>
  </si>
  <si>
    <t>Oldham Local Studies and Archives</t>
  </si>
  <si>
    <t>South West Heritage Trust North Devon Record  Office</t>
  </si>
  <si>
    <t>Cumbria Archive Service: Whitehaven Archive Centre</t>
  </si>
  <si>
    <t>Staffordshire and Stoke-on-Trent Archive Service: Stoke-on-Trent City Archives</t>
  </si>
  <si>
    <t>Archives &amp; Collections (Birmingham)</t>
  </si>
  <si>
    <t>Churchill Archives Centre</t>
  </si>
  <si>
    <t>Durham University Library Archives and Special Collections</t>
  </si>
  <si>
    <t>King's College London Archives</t>
  </si>
  <si>
    <t>UCL: South Junction Reading Room</t>
  </si>
  <si>
    <t>Manuscripts and Special Collections (University of Nottingham)</t>
  </si>
  <si>
    <t>Borthwick Institute for Archives</t>
  </si>
  <si>
    <t>Special Collections, Leeds University Library</t>
  </si>
  <si>
    <t>UCL: Institute of Education</t>
  </si>
  <si>
    <t>Parliamentary Archives</t>
  </si>
  <si>
    <t>National Maritime Museum: Caird Library, Manuscripts section</t>
  </si>
  <si>
    <t>The National Archives</t>
  </si>
  <si>
    <t>The Postal Museum</t>
  </si>
  <si>
    <t>Bank of England Archive</t>
  </si>
  <si>
    <t>Royal Archives</t>
  </si>
  <si>
    <t>Highland Archive Service: Highland Archive Centre Inverness</t>
  </si>
  <si>
    <t>Glasgow City Archives</t>
  </si>
  <si>
    <t>Perth &amp; Kinross Archive</t>
  </si>
  <si>
    <t>Nucleus: Nuclear &amp; Caithness Archive</t>
  </si>
  <si>
    <t>Highland Archive Service: Lochaber Archive Centre</t>
  </si>
  <si>
    <t>Highland Archive Service: Skye &amp; Lochalsh Archive Centre</t>
  </si>
  <si>
    <t>University of  St Andrews Special Collections</t>
  </si>
  <si>
    <t>University of Aberdeen</t>
  </si>
  <si>
    <t>National Library of Scotland</t>
  </si>
  <si>
    <t>NRS Historical Search Room</t>
  </si>
  <si>
    <t>John Sinclair House (Historic Environment Scotland)</t>
  </si>
  <si>
    <t>Flintshire Record Office</t>
  </si>
  <si>
    <t>Denbighshire Archive Service</t>
  </si>
  <si>
    <t>Ceredigion Archives</t>
  </si>
  <si>
    <t>Pembrokeshire Archives</t>
  </si>
  <si>
    <t>Glamorgan Archives</t>
  </si>
  <si>
    <t>Swansea Council: West Glamorgan Archive Service</t>
  </si>
  <si>
    <t xml:space="preserve">Gwent Archives </t>
  </si>
  <si>
    <t xml:space="preserve">Gwynedd: Caernarfon Record Office </t>
  </si>
  <si>
    <t>Gwynedd: Dolgellau Record Office</t>
  </si>
  <si>
    <t>Anglesey Archives</t>
  </si>
  <si>
    <t>Powys Archives</t>
  </si>
  <si>
    <t>Wrexham Archives and Local Studies</t>
  </si>
  <si>
    <t xml:space="preserve">Conwy Archive Service </t>
  </si>
  <si>
    <t>Swansea Council: Neath Antiquarian Society Archives</t>
  </si>
  <si>
    <t>Richard Burton Archives, Swansea University</t>
  </si>
  <si>
    <t>Bangor University Archives &amp; Special Collections</t>
  </si>
  <si>
    <t>Cardiff University Special Collections and Archives</t>
  </si>
  <si>
    <t>National Library of Wales</t>
  </si>
  <si>
    <t>Royal Commission on the Ancient and Historical Monuments of Wales</t>
  </si>
  <si>
    <t>Jersey Archive</t>
  </si>
  <si>
    <t>_QuestionListing</t>
  </si>
  <si>
    <t>4. Please mark our staff out of 10 for the following aspects; where 10 is the highest and 1 is the lowest score Availability of staff</t>
  </si>
  <si>
    <t>4. Please mark our staff out of 10 for the following aspects; where 10 is the highest and 1 is the lowest score Attitude of staff</t>
  </si>
  <si>
    <t>4. Please mark our staff out of 10 for the following aspects; where 10 is the highest and 1 is the lowest score Quality and appropriateness of the staff’s advice</t>
  </si>
  <si>
    <t>5. How satisfied are you with the following: Opening hours</t>
  </si>
  <si>
    <t>5. How satisfied are you with the following: Ease with which you found us</t>
  </si>
  <si>
    <t>5. How satisfied are you with the following: Appearance / upkeep of the building</t>
  </si>
  <si>
    <t>5. How satisfied are you with the following: Physical access to and in the building</t>
  </si>
  <si>
    <t>5. How satisfied are you with the following: Lockers / toilets / rest or refreshment area</t>
  </si>
  <si>
    <t>5. How satisfied are you with the following: Welcome / reception</t>
  </si>
  <si>
    <t>6. Please rate the following services used during your visit to this archive Availability of our computers</t>
  </si>
  <si>
    <t>6. Please rate the following services used during your visit to this archive Speed of our computers</t>
  </si>
  <si>
    <t>6. Please rate the following services used during your visit to this archive Usability of our online catalogue</t>
  </si>
  <si>
    <t>6. Please rate the following services used during your visit to this archive Quality of our online catalogue</t>
  </si>
  <si>
    <t>6. Please rate the following services used during your visit to this archive Quality of our other online resources</t>
  </si>
  <si>
    <t>6. Please rate the following services used during your visit to this archive Access to other online resources</t>
  </si>
  <si>
    <t>7. (a) Please rate how satisfied you are with the following services. Availability of seating</t>
  </si>
  <si>
    <t>7. (a) Please rate how satisfied you are with the following services. Quality of our paper catalogues</t>
  </si>
  <si>
    <t>7. (a) Please rate how satisfied you are with the following services. Quality of our other paper resources</t>
  </si>
  <si>
    <t>7. (a) Please rate how satisfied you are with the following services. Document ordering system</t>
  </si>
  <si>
    <t>7. (a) Please rate how satisfied you are with the following services. Document delivery system</t>
  </si>
  <si>
    <t>7. (a) Please rate how satisfied you are with the following services. Microfilm and microfiche facilities</t>
  </si>
  <si>
    <t>7. (a) Please rate how satisfied you are with the following services. Our copy services</t>
  </si>
  <si>
    <t>7. (a) Please rate how satisfied you are with the following services. Self-service photography</t>
  </si>
  <si>
    <t>7. (b) Regarding Welsh language provision, how satisfied are you with the following services? (For users of Welsh archives only) Verbal communication</t>
  </si>
  <si>
    <t>7. (b) Regarding Welsh language provision, how satisfied are you with the following services? (For users of Welsh archives only) Printed catalogues or resources</t>
  </si>
  <si>
    <t>7. (b) Regarding Welsh language provision, how satisfied are you with the following services? (For users of Welsh archives only) Online catalogue or resources</t>
  </si>
  <si>
    <t>8. Please mark the archive overall out of 10; where 10 is the highest and 1 is the lowest score Overall, how do you rate this archive?</t>
  </si>
  <si>
    <t>11. Approximately how many hours have you spent at this archive today? Please write in to the nearest whole hour, e.g. 4</t>
  </si>
  <si>
    <t>12. Please write below if you wish to add anything about your experience at this archive today:</t>
  </si>
  <si>
    <t>14. If you are using archives on behalf of an organisation (school / business / voluntary body) what will be the benefits?</t>
  </si>
  <si>
    <t>Survey response rate</t>
  </si>
  <si>
    <t>Learning / understanding / concentrating</t>
  </si>
  <si>
    <t>PCT</t>
  </si>
  <si>
    <t>CASES</t>
  </si>
  <si>
    <t>MEAN</t>
  </si>
  <si>
    <t>rank</t>
  </si>
  <si>
    <t>row</t>
  </si>
  <si>
    <t>archive</t>
  </si>
  <si>
    <t>13. What benefits have you experienced from using archives? I improved my knowledge in an area of interest</t>
  </si>
  <si>
    <t>13. What benefits have you experienced from using archives? I developed new skills or improved existing skills (in research, use of ICT, etc.)</t>
  </si>
  <si>
    <t>13. What benefits have you experienced from using archives? I have a greater understanding of my community, its history and people</t>
  </si>
  <si>
    <t>13. What benefits have you experienced from using archives? I enjoyed myself</t>
  </si>
  <si>
    <t>13. What benefits have you experienced from using archives? I am inspired to find out more</t>
  </si>
  <si>
    <t>Name</t>
  </si>
  <si>
    <t>Total England</t>
  </si>
  <si>
    <t>Total Scotland</t>
  </si>
  <si>
    <t>Total Wales</t>
  </si>
  <si>
    <t>Total Local</t>
  </si>
  <si>
    <t>Total University</t>
  </si>
  <si>
    <t>Total National</t>
  </si>
  <si>
    <t>Total Business</t>
  </si>
  <si>
    <t>Total Special</t>
  </si>
  <si>
    <t>Total Survey</t>
  </si>
  <si>
    <t>final_rank</t>
  </si>
  <si>
    <t>weighted rank</t>
  </si>
  <si>
    <t>alpha_rank</t>
  </si>
  <si>
    <t>duplicate_rank</t>
  </si>
  <si>
    <t>result</t>
  </si>
  <si>
    <t>label</t>
  </si>
  <si>
    <t>final_rank_label</t>
  </si>
  <si>
    <t>final_rank_score</t>
  </si>
  <si>
    <t>Meeting with a society / group</t>
  </si>
  <si>
    <t>Total Channel Islands</t>
  </si>
  <si>
    <t>,,</t>
  </si>
  <si>
    <t>1</t>
  </si>
  <si>
    <t>2</t>
  </si>
  <si>
    <t>4</t>
  </si>
  <si>
    <t>5</t>
  </si>
  <si>
    <t>8</t>
  </si>
  <si>
    <t>14</t>
  </si>
  <si>
    <t>17</t>
  </si>
  <si>
    <t>19</t>
  </si>
  <si>
    <t>23</t>
  </si>
  <si>
    <t>25</t>
  </si>
  <si>
    <t>26</t>
  </si>
  <si>
    <t>27</t>
  </si>
  <si>
    <t>28</t>
  </si>
  <si>
    <t>31</t>
  </si>
  <si>
    <t>33</t>
  </si>
  <si>
    <t>41</t>
  </si>
  <si>
    <t>44</t>
  </si>
  <si>
    <t>45</t>
  </si>
  <si>
    <t>46</t>
  </si>
  <si>
    <t>49</t>
  </si>
  <si>
    <t>51</t>
  </si>
  <si>
    <t>55</t>
  </si>
  <si>
    <t>61</t>
  </si>
  <si>
    <t>64</t>
  </si>
  <si>
    <t>66</t>
  </si>
  <si>
    <t>74</t>
  </si>
  <si>
    <t>79</t>
  </si>
  <si>
    <t>84</t>
  </si>
  <si>
    <t>91</t>
  </si>
  <si>
    <t>92</t>
  </si>
  <si>
    <t>94</t>
  </si>
  <si>
    <t>100</t>
  </si>
  <si>
    <t>103</t>
  </si>
  <si>
    <t>138</t>
  </si>
  <si>
    <t>145</t>
  </si>
  <si>
    <t>149</t>
  </si>
  <si>
    <t>157</t>
  </si>
  <si>
    <t>159</t>
  </si>
  <si>
    <t>160</t>
  </si>
  <si>
    <t>166</t>
  </si>
  <si>
    <t>168</t>
  </si>
  <si>
    <t>169</t>
  </si>
  <si>
    <t>173</t>
  </si>
  <si>
    <t>174</t>
  </si>
  <si>
    <t>175</t>
  </si>
  <si>
    <t>176</t>
  </si>
  <si>
    <t>177</t>
  </si>
  <si>
    <t>182</t>
  </si>
  <si>
    <t>183</t>
  </si>
  <si>
    <t>187</t>
  </si>
  <si>
    <t>188</t>
  </si>
  <si>
    <t>189</t>
  </si>
  <si>
    <t>190</t>
  </si>
  <si>
    <t>191</t>
  </si>
  <si>
    <t>193</t>
  </si>
  <si>
    <t>198</t>
  </si>
  <si>
    <t>199</t>
  </si>
  <si>
    <t>201</t>
  </si>
  <si>
    <t>202</t>
  </si>
  <si>
    <t>203</t>
  </si>
  <si>
    <t>204</t>
  </si>
  <si>
    <t>205</t>
  </si>
  <si>
    <t>206</t>
  </si>
  <si>
    <t>208</t>
  </si>
  <si>
    <t>209</t>
  </si>
  <si>
    <t>210</t>
  </si>
  <si>
    <t>212</t>
  </si>
  <si>
    <t>213</t>
  </si>
  <si>
    <t>214</t>
  </si>
  <si>
    <t>216</t>
  </si>
  <si>
    <t>217</t>
  </si>
  <si>
    <t>218</t>
  </si>
  <si>
    <t>219</t>
  </si>
  <si>
    <t>220</t>
  </si>
  <si>
    <t>221</t>
  </si>
  <si>
    <t>222</t>
  </si>
  <si>
    <t>223</t>
  </si>
  <si>
    <t>227</t>
  </si>
  <si>
    <t>231</t>
  </si>
  <si>
    <t>232</t>
  </si>
  <si>
    <t>233</t>
  </si>
  <si>
    <t>234</t>
  </si>
  <si>
    <t>243</t>
  </si>
  <si>
    <t>252</t>
  </si>
  <si>
    <t>262</t>
  </si>
  <si>
    <t>347</t>
  </si>
  <si>
    <t>352</t>
  </si>
  <si>
    <t>358</t>
  </si>
  <si>
    <t>366</t>
  </si>
  <si>
    <t>551</t>
  </si>
  <si>
    <t>758</t>
  </si>
  <si>
    <t>813</t>
  </si>
  <si>
    <t>821</t>
  </si>
  <si>
    <t>1229</t>
  </si>
  <si>
    <t>1239</t>
  </si>
  <si>
    <t>1539</t>
  </si>
  <si>
    <t>1741</t>
  </si>
  <si>
    <t>1775</t>
  </si>
  <si>
    <t>1831</t>
  </si>
  <si>
    <t>1857</t>
  </si>
  <si>
    <t>1952</t>
  </si>
  <si>
    <t>2008</t>
  </si>
  <si>
    <t>3167</t>
  </si>
  <si>
    <t>3171</t>
  </si>
  <si>
    <t>3218</t>
  </si>
  <si>
    <t>3219</t>
  </si>
  <si>
    <t>Mobility</t>
  </si>
  <si>
    <t>Hearing</t>
  </si>
  <si>
    <t>Dexterity</t>
  </si>
  <si>
    <t>Learning/understanding/concentrating</t>
  </si>
  <si>
    <t>None/not applicable</t>
  </si>
  <si>
    <t>Vision/eyesight</t>
  </si>
  <si>
    <t>Data are sorted within the column as per the original question and each row by 'cases'</t>
  </si>
  <si>
    <t>value</t>
  </si>
  <si>
    <t>Australia</t>
  </si>
  <si>
    <t>Austria</t>
  </si>
  <si>
    <t>Belgium</t>
  </si>
  <si>
    <t>Bermuda</t>
  </si>
  <si>
    <t>Canada</t>
  </si>
  <si>
    <t>China</t>
  </si>
  <si>
    <t>Cyprus</t>
  </si>
  <si>
    <t>Czech Republic</t>
  </si>
  <si>
    <t>Denmark</t>
  </si>
  <si>
    <t>Finland</t>
  </si>
  <si>
    <t>France</t>
  </si>
  <si>
    <t>Germany</t>
  </si>
  <si>
    <t>Ghana</t>
  </si>
  <si>
    <t>Greece</t>
  </si>
  <si>
    <t>Greenland</t>
  </si>
  <si>
    <t>China, Hong Kong Special Administrative Region</t>
  </si>
  <si>
    <t>Hungary</t>
  </si>
  <si>
    <t>India</t>
  </si>
  <si>
    <t>Indonesia</t>
  </si>
  <si>
    <t>Ireland</t>
  </si>
  <si>
    <t>Israel</t>
  </si>
  <si>
    <t>Italy</t>
  </si>
  <si>
    <t>Japan</t>
  </si>
  <si>
    <t>Malaysia</t>
  </si>
  <si>
    <t>Mexico</t>
  </si>
  <si>
    <t>Netherlands</t>
  </si>
  <si>
    <t>New Zealand</t>
  </si>
  <si>
    <t>Norway</t>
  </si>
  <si>
    <t>Poland</t>
  </si>
  <si>
    <t>Romania</t>
  </si>
  <si>
    <t>Russian Federation</t>
  </si>
  <si>
    <t>Sierra Leone</t>
  </si>
  <si>
    <t>South Africa</t>
  </si>
  <si>
    <t>Spain</t>
  </si>
  <si>
    <t>Sweden</t>
  </si>
  <si>
    <t>Switzerland</t>
  </si>
  <si>
    <t>Thailand</t>
  </si>
  <si>
    <t>United Arab Emirates</t>
  </si>
  <si>
    <t>United Kingdom of Great Britain and Northern Ireland</t>
  </si>
  <si>
    <t>Isle of Man</t>
  </si>
  <si>
    <t>United States of America</t>
  </si>
  <si>
    <r>
      <t xml:space="preserve">17. (b) If not a UK resident, what is your country of residence?
</t>
    </r>
    <r>
      <rPr>
        <i/>
        <sz val="10"/>
        <color theme="1"/>
        <rFont val="Verdana"/>
        <family val="2"/>
      </rPr>
      <t>See country listing at foot of page</t>
    </r>
  </si>
  <si>
    <r>
      <t xml:space="preserve">(b) If not a UK resident, what is your country of residence?
</t>
    </r>
    <r>
      <rPr>
        <i/>
        <sz val="10"/>
        <color theme="1"/>
        <rFont val="Verdana"/>
        <family val="2"/>
      </rPr>
      <t>No. of (unweighted) cases</t>
    </r>
  </si>
  <si>
    <t>Survey of Visitors to UK Archives 2018</t>
  </si>
  <si>
    <t>Benchmarking Report</t>
  </si>
  <si>
    <t>Data</t>
  </si>
  <si>
    <t>This sheet contains the results for each individual archive/record office and the weighted results for the various totals provided, eg Scotland.
The records are arranged in numerical order by their respective Archon Code with the totals at the foot of the table. Alongside each office we have included some basic classification information, eg the (sub) country within which they are located as well as their type, eg University, and the number of total responses they received to the survey.</t>
  </si>
  <si>
    <t>Comparator Group</t>
  </si>
  <si>
    <t>Comparator Results</t>
  </si>
  <si>
    <t>Having first selected your comparator group you can then select the question(s) you wish to compare results for. This is achieved by selecting, from the drop down list, one of the options provided. The comparison list of offices will only display once you have chosen a question.
The table will order the columns as per the original question or, in some cases, according to how we have calculated the results, eg classifying age into age groups. The order of the offices, by row, is according to the number of responses received to that question, ie the smaller offices will be at the top of the list and the larger ones or totals toward the end.</t>
  </si>
  <si>
    <t>Single Archive Results</t>
  </si>
  <si>
    <t>We have included in this report a quick method by which to view the results for any individual office. This report provides the results in both tabular and graphical formats, ie tables and charts. In some cases the charts will directly reflect the content and order of the table and in some the chart will display results re-ordered, ie in descending order. The charts used reflect the type of result being displayed, ie a pie chart, a (horizontal) bar chart, or a combined pie and (vertical) bar chart.
Use the drop down box to select from the list of offices or totals available to view the results.
We have included within this report a breakdown of where visitors from outside of the UK came from. You can find this table after the results for the disability question (19).</t>
  </si>
  <si>
    <t>Completed Questionnaires</t>
  </si>
  <si>
    <t>4. Please mark our staff out of 10 for the following aspects: Availability of staff</t>
  </si>
  <si>
    <t>4. Please mark our staff out of 10 for the following aspects: Attitude of staff</t>
  </si>
  <si>
    <t>4. Please mark our staff out of 10 for the following aspects: Quality and appropriateness of the staff’s advice</t>
  </si>
  <si>
    <t>6. Please rate the following services used during your visit to this archive: Availability of our computers</t>
  </si>
  <si>
    <t>6. Please rate the following services used during your visit to this archive: Speed of our computers</t>
  </si>
  <si>
    <t>6. Please rate the following services used during your visit to this archive: Usability of our online catalogue</t>
  </si>
  <si>
    <t>6. Please rate the following services used during your visit to this archive: Quality of our online catalogue</t>
  </si>
  <si>
    <t>6. Please rate the following services used during your visit to this archive: Quality of our other online resources</t>
  </si>
  <si>
    <t>6. Please rate the following services used during your visit to this archive: Access to other online resources</t>
  </si>
  <si>
    <t>7. (b) Regarding Welsh language provision, how satisfied are you with the following services? Verbal communication</t>
  </si>
  <si>
    <t>7. (b) Regarding Welsh language provision, how satisfied are you with the following services? Printed catalogues or resources</t>
  </si>
  <si>
    <t>7. (b) Regarding Welsh language provision, how satisfied are you with the following services? Online catalogue or resources</t>
  </si>
  <si>
    <t>11. Approximately how many hours have you spent at this archive today?</t>
  </si>
  <si>
    <t>7. (a) Please rate how satisfied you are with the following services: Availability of seating</t>
  </si>
  <si>
    <t>7. (a) Please rate how satisfied you are with the following services: Quality of our paper catalogues</t>
  </si>
  <si>
    <t>7. (a) Please rate how satisfied you are with the following services: Quality of our other paper resources</t>
  </si>
  <si>
    <t>7. (a) Please rate how satisfied you are with the following services: Document ordering system</t>
  </si>
  <si>
    <t>7. (a) Please rate how satisfied you are with the following services: Document delivery system</t>
  </si>
  <si>
    <t>7. (a) Please rate how satisfied you are with the following services: Microfilm and microfiche facilities</t>
  </si>
  <si>
    <t>7. (a) Please rate how satisfied you are with the following services: Our copy services</t>
  </si>
  <si>
    <t>7. (a) Please rate how satisfied you are with the following services: Self-service photography</t>
  </si>
  <si>
    <t>research@cipfa.org</t>
  </si>
  <si>
    <r>
      <t xml:space="preserve">19. Please indicate if you have a disability or condition in any of the following areas:
</t>
    </r>
    <r>
      <rPr>
        <i/>
        <sz val="10"/>
        <color theme="1"/>
        <rFont val="Verdana"/>
        <family val="2"/>
      </rPr>
      <t>Sorted in descending order of percentage (%)</t>
    </r>
  </si>
  <si>
    <r>
      <t xml:space="preserve">2. (a) Why are you visiting this archive today?
</t>
    </r>
    <r>
      <rPr>
        <i/>
        <sz val="10"/>
        <color theme="1"/>
        <rFont val="Verdana"/>
        <family val="2"/>
      </rPr>
      <t>Sorted in descending order by percentage (%)</t>
    </r>
  </si>
  <si>
    <r>
      <t xml:space="preserve">3. What, if any, of the following did you do to prepare for your visit today?
</t>
    </r>
    <r>
      <rPr>
        <i/>
        <sz val="10"/>
        <color theme="1"/>
        <rFont val="Verdana"/>
        <family val="2"/>
      </rPr>
      <t>Sorted in descending order by percentage (%)</t>
    </r>
  </si>
  <si>
    <r>
      <t xml:space="preserve">9. What was your primary method of travel to this area / archive today?
</t>
    </r>
    <r>
      <rPr>
        <i/>
        <sz val="10"/>
        <color theme="1"/>
        <rFont val="Verdana"/>
        <family val="2"/>
      </rPr>
      <t>Sorted in descending order by percentage (%)</t>
    </r>
  </si>
  <si>
    <t>Completed
questionnaires</t>
  </si>
  <si>
    <r>
      <t xml:space="preserve">In this sheet you can select up to 30 offices in order to compare or contrast results. To select an office or one of the many calculated totals enter an </t>
    </r>
    <r>
      <rPr>
        <i/>
        <sz val="10"/>
        <color theme="1"/>
        <rFont val="Verdana"/>
        <family val="2"/>
      </rPr>
      <t>X</t>
    </r>
    <r>
      <rPr>
        <sz val="10"/>
        <color theme="1"/>
        <rFont val="Verdana"/>
        <family val="2"/>
      </rPr>
      <t xml:space="preserve"> in the </t>
    </r>
    <r>
      <rPr>
        <b/>
        <sz val="10"/>
        <color theme="1"/>
        <rFont val="Verdana"/>
        <family val="2"/>
      </rPr>
      <t>Selected</t>
    </r>
    <r>
      <rPr>
        <sz val="10"/>
        <color theme="1"/>
        <rFont val="Verdana"/>
        <family val="2"/>
      </rPr>
      <t xml:space="preserve"> column.
If you select more than 30 then: the </t>
    </r>
    <r>
      <rPr>
        <b/>
        <sz val="10"/>
        <color theme="1"/>
        <rFont val="Verdana"/>
        <family val="2"/>
      </rPr>
      <t>Selected</t>
    </r>
    <r>
      <rPr>
        <sz val="10"/>
        <color theme="1"/>
        <rFont val="Verdana"/>
        <family val="2"/>
      </rPr>
      <t xml:space="preserve"> field will change colour; and those offices with the largest number of responses will be excluded.
Offices are arranged in alphabetical order with the totals at the foot of the table. You can use the filters to select particular groups of offices, eg special in England, but you will not be able to sort the data! If you need any support using the filters feel free contact us at: </t>
    </r>
  </si>
  <si>
    <r>
      <t xml:space="preserve">10. What else are you doing in the area today, in addition to visiting this archive?
</t>
    </r>
    <r>
      <rPr>
        <i/>
        <sz val="10"/>
        <color theme="1"/>
        <rFont val="Verdana"/>
        <family val="2"/>
      </rPr>
      <t>Sorted in descending order by percentage (%)</t>
    </r>
  </si>
  <si>
    <t>Please write in to the nearest whole hour, e.g. 4</t>
  </si>
  <si>
    <r>
      <t xml:space="preserve">
Data are sorted numerically in order of their </t>
    </r>
    <r>
      <rPr>
        <b/>
        <sz val="9"/>
        <color theme="1"/>
        <rFont val="Verdana"/>
        <family val="2"/>
      </rPr>
      <t>Archon Code</t>
    </r>
    <r>
      <rPr>
        <sz val="9"/>
        <color theme="1"/>
        <rFont val="Verdana"/>
        <family val="2"/>
      </rPr>
      <t xml:space="preserve">. This may result in some services not being listed together, eg Cumbria Archive Service;
</t>
    </r>
    <r>
      <rPr>
        <b/>
        <sz val="9"/>
        <color theme="1"/>
        <rFont val="Verdana"/>
        <family val="2"/>
      </rPr>
      <t>Cases</t>
    </r>
    <r>
      <rPr>
        <sz val="9"/>
        <color theme="1"/>
        <rFont val="Verdana"/>
        <family val="2"/>
      </rPr>
      <t xml:space="preserve"> refers to the number of responses received for the question, this can either be less than or equal to the number of completed questionnaires;
The </t>
    </r>
    <r>
      <rPr>
        <b/>
        <sz val="9"/>
        <color theme="1"/>
        <rFont val="Verdana"/>
        <family val="2"/>
      </rPr>
      <t>Response Rate</t>
    </r>
    <r>
      <rPr>
        <sz val="9"/>
        <color theme="1"/>
        <rFont val="Verdana"/>
        <family val="2"/>
      </rPr>
      <t xml:space="preserve"> is arrived at by dividing the number of </t>
    </r>
    <r>
      <rPr>
        <b/>
        <sz val="9"/>
        <color theme="1"/>
        <rFont val="Verdana"/>
        <family val="2"/>
      </rPr>
      <t>Cases</t>
    </r>
    <r>
      <rPr>
        <sz val="9"/>
        <color theme="1"/>
        <rFont val="Verdana"/>
        <family val="2"/>
      </rPr>
      <t xml:space="preserve"> by the number of </t>
    </r>
    <r>
      <rPr>
        <b/>
        <sz val="9"/>
        <color theme="1"/>
        <rFont val="Verdana"/>
        <family val="2"/>
      </rPr>
      <t>Completed Questionnaires</t>
    </r>
    <r>
      <rPr>
        <sz val="9"/>
        <color theme="1"/>
        <rFont val="Verdana"/>
        <family val="2"/>
      </rPr>
      <t xml:space="preserve">;
In some cases, eg Q2a, the total of responses will exceed 100% as this is a multiple choice question. In other cases the total may exceed 100% due to rounding;
To reflect the different size of each office and the length of the survey window, from a minimum of 7 to a maximum of 66 days including weekends, a weighting has been applied when calculating the totals, eg Total Wales. However, the number of </t>
    </r>
    <r>
      <rPr>
        <b/>
        <sz val="9"/>
        <color theme="1"/>
        <rFont val="Verdana"/>
        <family val="2"/>
      </rPr>
      <t>Cases</t>
    </r>
    <r>
      <rPr>
        <sz val="9"/>
        <color theme="1"/>
        <rFont val="Verdana"/>
        <family val="2"/>
      </rPr>
      <t xml:space="preserve"> reflects the unweighted totals.</t>
    </r>
  </si>
  <si>
    <t>I developed new skills or improved existing skills</t>
  </si>
  <si>
    <t>Vision / eyesight</t>
  </si>
  <si>
    <t>13. What benefits have you experienced from using archives?</t>
  </si>
  <si>
    <r>
      <t xml:space="preserve">4. Please mark our staff out of 10 for the following aspects
</t>
    </r>
    <r>
      <rPr>
        <sz val="9"/>
        <color theme="1"/>
        <rFont val="Verdana"/>
        <family val="2"/>
      </rPr>
      <t>Where 10 is the highest and 1 is the lowest score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</si>
</sst>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21" x14ac:knownFonts="1">
    <font>
      <sz val="11"/>
      <color theme="1"/>
      <name val="Calibri"/>
      <family val="2"/>
      <scheme val="minor"/>
    </font>
    <font>
      <sz val="11"/>
      <color theme="1"/>
      <name val="Calibri"/>
      <family val="2"/>
      <scheme val="minor"/>
    </font>
    <font>
      <sz val="10"/>
      <color theme="1"/>
      <name val="Verdana"/>
      <family val="2"/>
    </font>
    <font>
      <sz val="10"/>
      <name val="Arial"/>
      <family val="2"/>
    </font>
    <font>
      <sz val="9"/>
      <color indexed="60"/>
      <name val="Arial"/>
      <family val="2"/>
    </font>
    <font>
      <sz val="11"/>
      <name val="Calibri"/>
      <family val="2"/>
      <scheme val="minor"/>
    </font>
    <font>
      <sz val="9"/>
      <color indexed="8"/>
      <name val="Arial"/>
      <family val="2"/>
    </font>
    <font>
      <b/>
      <sz val="10"/>
      <color theme="1"/>
      <name val="Verdana"/>
      <family val="2"/>
    </font>
    <font>
      <b/>
      <sz val="11"/>
      <color theme="1"/>
      <name val="Calibri"/>
      <family val="2"/>
      <scheme val="minor"/>
    </font>
    <font>
      <sz val="10"/>
      <name val="Verdana"/>
      <family val="2"/>
    </font>
    <font>
      <b/>
      <sz val="10"/>
      <name val="Verdana"/>
      <family val="2"/>
    </font>
    <font>
      <i/>
      <sz val="10"/>
      <color theme="1"/>
      <name val="Verdana"/>
      <family val="2"/>
    </font>
    <font>
      <sz val="10"/>
      <color theme="0"/>
      <name val="Verdana"/>
      <family val="2"/>
    </font>
    <font>
      <sz val="10"/>
      <color rgb="FF264A60"/>
      <name val="Verdana"/>
      <family val="2"/>
    </font>
    <font>
      <sz val="10"/>
      <color rgb="FF010205"/>
      <name val="Verdana"/>
      <family val="2"/>
    </font>
    <font>
      <b/>
      <sz val="10"/>
      <color rgb="FF652D89"/>
      <name val="Verdana"/>
      <family val="2"/>
    </font>
    <font>
      <u/>
      <sz val="11"/>
      <color theme="10"/>
      <name val="Calibri"/>
      <family val="2"/>
      <scheme val="minor"/>
    </font>
    <font>
      <sz val="10"/>
      <color rgb="FFFF0000"/>
      <name val="Verdana"/>
      <family val="2"/>
    </font>
    <font>
      <sz val="9"/>
      <color theme="1"/>
      <name val="Verdana"/>
      <family val="2"/>
    </font>
    <font>
      <b/>
      <sz val="9"/>
      <color theme="1"/>
      <name val="Verdana"/>
      <family val="2"/>
    </font>
    <font>
      <sz val="9"/>
      <color theme="1"/>
      <name val="Calibri"/>
      <family val="2"/>
      <scheme val="minor"/>
    </font>
  </fonts>
  <fills count="8">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rgb="FFDEDEDE"/>
        <bgColor indexed="64"/>
      </patternFill>
    </fill>
    <fill>
      <patternFill patternType="solid">
        <fgColor rgb="FFE9E6E8"/>
        <bgColor indexed="64"/>
      </patternFill>
    </fill>
    <fill>
      <patternFill patternType="solid">
        <fgColor rgb="FFBF7FBF"/>
        <bgColor indexed="64"/>
      </patternFill>
    </fill>
    <fill>
      <patternFill patternType="solid">
        <fgColor rgb="FFE0E0E0"/>
      </patternFill>
    </fill>
  </fills>
  <borders count="30">
    <border>
      <left/>
      <right/>
      <top/>
      <bottom/>
      <diagonal/>
    </border>
    <border>
      <left/>
      <right/>
      <top/>
      <bottom style="thin">
        <color indexed="61"/>
      </bottom>
      <diagonal/>
    </border>
    <border>
      <left/>
      <right/>
      <top style="thin">
        <color indexed="61"/>
      </top>
      <bottom style="thin">
        <color indexed="63"/>
      </bottom>
      <diagonal/>
    </border>
    <border>
      <left/>
      <right/>
      <top style="thin">
        <color indexed="63"/>
      </top>
      <bottom style="thin">
        <color indexed="63"/>
      </bottom>
      <diagonal/>
    </border>
    <border>
      <left/>
      <right/>
      <top style="thin">
        <color indexed="63"/>
      </top>
      <bottom style="thin">
        <color indexed="61"/>
      </bottom>
      <diagonal/>
    </border>
    <border>
      <left/>
      <right style="dashed">
        <color rgb="FFBF7FBF"/>
      </right>
      <top/>
      <bottom style="dashed">
        <color rgb="FFBF7FBF"/>
      </bottom>
      <diagonal/>
    </border>
    <border>
      <left style="dashed">
        <color rgb="FFBF7FBF"/>
      </left>
      <right style="dashed">
        <color rgb="FFBF7FBF"/>
      </right>
      <top/>
      <bottom style="dashed">
        <color rgb="FFBF7FBF"/>
      </bottom>
      <diagonal/>
    </border>
    <border>
      <left style="dashed">
        <color rgb="FFBF7FBF"/>
      </left>
      <right/>
      <top/>
      <bottom style="dashed">
        <color rgb="FFBF7FBF"/>
      </bottom>
      <diagonal/>
    </border>
    <border>
      <left/>
      <right style="dashed">
        <color rgb="FFBF7FBF"/>
      </right>
      <top style="dashed">
        <color rgb="FFBF7FBF"/>
      </top>
      <bottom style="dashed">
        <color rgb="FFBF7FBF"/>
      </bottom>
      <diagonal/>
    </border>
    <border>
      <left style="dashed">
        <color rgb="FFBF7FBF"/>
      </left>
      <right style="dashed">
        <color rgb="FFBF7FBF"/>
      </right>
      <top style="dashed">
        <color rgb="FFBF7FBF"/>
      </top>
      <bottom style="dashed">
        <color rgb="FFBF7FBF"/>
      </bottom>
      <diagonal/>
    </border>
    <border>
      <left style="dashed">
        <color rgb="FFBF7FBF"/>
      </left>
      <right/>
      <top style="dashed">
        <color rgb="FFBF7FBF"/>
      </top>
      <bottom style="dashed">
        <color rgb="FFBF7FBF"/>
      </bottom>
      <diagonal/>
    </border>
    <border>
      <left/>
      <right style="dashed">
        <color rgb="FFBF7FBF"/>
      </right>
      <top style="dashed">
        <color rgb="FFBF7FBF"/>
      </top>
      <bottom/>
      <diagonal/>
    </border>
    <border>
      <left style="dashed">
        <color rgb="FFBF7FBF"/>
      </left>
      <right style="dashed">
        <color rgb="FFBF7FBF"/>
      </right>
      <top style="dashed">
        <color rgb="FFBF7FBF"/>
      </top>
      <bottom/>
      <diagonal/>
    </border>
    <border>
      <left style="dashed">
        <color rgb="FFBF7FBF"/>
      </left>
      <right/>
      <top style="dashed">
        <color rgb="FFBF7FBF"/>
      </top>
      <bottom/>
      <diagonal/>
    </border>
    <border>
      <left/>
      <right/>
      <top/>
      <bottom style="dashed">
        <color rgb="FFBF7FBF"/>
      </bottom>
      <diagonal/>
    </border>
    <border>
      <left/>
      <right/>
      <top style="dashed">
        <color rgb="FFBF7FBF"/>
      </top>
      <bottom style="dashed">
        <color rgb="FFBF7FBF"/>
      </bottom>
      <diagonal/>
    </border>
    <border>
      <left/>
      <right/>
      <top style="dashed">
        <color rgb="FFBF7FBF"/>
      </top>
      <bottom/>
      <diagonal/>
    </border>
    <border>
      <left style="thin">
        <color rgb="FFBF7FBF"/>
      </left>
      <right style="thin">
        <color rgb="FFBF7FBF"/>
      </right>
      <top style="thin">
        <color rgb="FFBF7FBF"/>
      </top>
      <bottom style="thin">
        <color rgb="FFBF7FBF"/>
      </bottom>
      <diagonal/>
    </border>
    <border>
      <left style="dotted">
        <color rgb="FF652D89"/>
      </left>
      <right style="dotted">
        <color rgb="FF652D89"/>
      </right>
      <top style="dotted">
        <color rgb="FF652D89"/>
      </top>
      <bottom style="dotted">
        <color rgb="FF652D89"/>
      </bottom>
      <diagonal/>
    </border>
    <border>
      <left/>
      <right style="dotted">
        <color rgb="FF652D89"/>
      </right>
      <top/>
      <bottom style="dotted">
        <color rgb="FF652D89"/>
      </bottom>
      <diagonal/>
    </border>
    <border>
      <left style="dotted">
        <color rgb="FF652D89"/>
      </left>
      <right style="dotted">
        <color rgb="FF652D89"/>
      </right>
      <top/>
      <bottom style="dotted">
        <color rgb="FF652D89"/>
      </bottom>
      <diagonal/>
    </border>
    <border>
      <left style="dotted">
        <color rgb="FF652D89"/>
      </left>
      <right/>
      <top/>
      <bottom style="dotted">
        <color rgb="FF652D89"/>
      </bottom>
      <diagonal/>
    </border>
    <border>
      <left/>
      <right style="dotted">
        <color rgb="FF652D89"/>
      </right>
      <top/>
      <bottom/>
      <diagonal/>
    </border>
    <border>
      <left style="dotted">
        <color rgb="FF652D89"/>
      </left>
      <right style="dotted">
        <color rgb="FF652D89"/>
      </right>
      <top/>
      <bottom/>
      <diagonal/>
    </border>
    <border>
      <left style="dotted">
        <color rgb="FF652D89"/>
      </left>
      <right/>
      <top/>
      <bottom/>
      <diagonal/>
    </border>
    <border>
      <left/>
      <right style="dotted">
        <color rgb="FF652D89"/>
      </right>
      <top style="dotted">
        <color rgb="FF652D89"/>
      </top>
      <bottom style="dotted">
        <color rgb="FF652D89"/>
      </bottom>
      <diagonal/>
    </border>
    <border>
      <left style="dotted">
        <color rgb="FF652D89"/>
      </left>
      <right/>
      <top style="dotted">
        <color rgb="FF652D89"/>
      </top>
      <bottom style="dotted">
        <color rgb="FF652D89"/>
      </bottom>
      <diagonal/>
    </border>
    <border>
      <left/>
      <right style="dotted">
        <color rgb="FF652D89"/>
      </right>
      <top style="dotted">
        <color rgb="FF652D89"/>
      </top>
      <bottom/>
      <diagonal/>
    </border>
    <border>
      <left style="dotted">
        <color rgb="FF652D89"/>
      </left>
      <right style="dotted">
        <color rgb="FF652D89"/>
      </right>
      <top style="dotted">
        <color rgb="FF652D89"/>
      </top>
      <bottom/>
      <diagonal/>
    </border>
    <border>
      <left style="dotted">
        <color rgb="FF652D89"/>
      </left>
      <right/>
      <top style="dotted">
        <color rgb="FF652D89"/>
      </top>
      <bottom/>
      <diagonal/>
    </border>
  </borders>
  <cellStyleXfs count="15">
    <xf numFmtId="0" fontId="0" fillId="0" borderId="0"/>
    <xf numFmtId="9" fontId="1" fillId="0" borderId="0" applyFont="0" applyFill="0" applyBorder="0" applyAlignment="0" applyProtection="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cellStyleXfs>
  <cellXfs count="227">
    <xf numFmtId="0" fontId="0" fillId="0" borderId="0" xfId="0"/>
    <xf numFmtId="0" fontId="0" fillId="0" borderId="0" xfId="0" applyAlignment="1">
      <alignment horizontal="center"/>
    </xf>
    <xf numFmtId="1" fontId="0" fillId="0" borderId="0" xfId="0" applyNumberFormat="1" applyAlignment="1">
      <alignment horizontal="left"/>
    </xf>
    <xf numFmtId="1" fontId="5" fillId="0" borderId="0" xfId="0" applyNumberFormat="1" applyFont="1" applyAlignment="1">
      <alignment horizontal="left"/>
    </xf>
    <xf numFmtId="0" fontId="0" fillId="0" borderId="0" xfId="0" applyAlignment="1">
      <alignment horizontal="center" vertical="center" wrapText="1"/>
    </xf>
    <xf numFmtId="0" fontId="4" fillId="0" borderId="1" xfId="3" applyFont="1" applyBorder="1" applyAlignment="1">
      <alignment horizontal="center" wrapText="1"/>
    </xf>
    <xf numFmtId="0" fontId="3" fillId="0" borderId="0" xfId="3"/>
    <xf numFmtId="0" fontId="4" fillId="2" borderId="2" xfId="3" applyFont="1" applyFill="1" applyBorder="1" applyAlignment="1">
      <alignment horizontal="left" vertical="top"/>
    </xf>
    <xf numFmtId="165" fontId="6" fillId="0" borderId="2" xfId="3" applyNumberFormat="1" applyFont="1" applyBorder="1" applyAlignment="1">
      <alignment horizontal="right" vertical="top"/>
    </xf>
    <xf numFmtId="0" fontId="4" fillId="2" borderId="3" xfId="3" applyFont="1" applyFill="1" applyBorder="1" applyAlignment="1">
      <alignment horizontal="left" vertical="top"/>
    </xf>
    <xf numFmtId="165" fontId="6" fillId="0" borderId="3" xfId="3" applyNumberFormat="1" applyFont="1" applyBorder="1" applyAlignment="1">
      <alignment horizontal="right" vertical="top"/>
    </xf>
    <xf numFmtId="0" fontId="4" fillId="2" borderId="4" xfId="3" applyFont="1" applyFill="1" applyBorder="1" applyAlignment="1">
      <alignment horizontal="left" vertical="top"/>
    </xf>
    <xf numFmtId="165" fontId="6" fillId="0" borderId="4" xfId="3" applyNumberFormat="1" applyFont="1" applyBorder="1" applyAlignment="1">
      <alignment horizontal="right" vertical="top"/>
    </xf>
    <xf numFmtId="0" fontId="0" fillId="0" borderId="0" xfId="0" applyAlignment="1"/>
    <xf numFmtId="0" fontId="0" fillId="0" borderId="0" xfId="0" applyAlignment="1">
      <alignment vertical="center"/>
    </xf>
    <xf numFmtId="0" fontId="0" fillId="0" borderId="0" xfId="0"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7" fillId="3" borderId="0" xfId="0" applyFont="1" applyFill="1" applyAlignment="1">
      <alignment horizontal="center" vertical="center" wrapText="1"/>
    </xf>
    <xf numFmtId="0" fontId="2" fillId="0" borderId="0" xfId="0" applyFont="1" applyAlignment="1">
      <alignment horizontal="left" vertical="center" indent="4"/>
    </xf>
    <xf numFmtId="0" fontId="0" fillId="0" borderId="0" xfId="0" applyAlignment="1">
      <alignment vertical="center" wrapText="1"/>
    </xf>
    <xf numFmtId="0" fontId="2" fillId="0" borderId="0" xfId="0" applyFont="1" applyAlignment="1">
      <alignment horizontal="center" vertical="center" wrapText="1"/>
    </xf>
    <xf numFmtId="0" fontId="9" fillId="0" borderId="0" xfId="0" applyFont="1" applyFill="1"/>
    <xf numFmtId="0" fontId="10" fillId="0" borderId="0" xfId="0" applyFont="1" applyFill="1" applyAlignment="1">
      <alignment horizontal="center"/>
    </xf>
    <xf numFmtId="0" fontId="0" fillId="0" borderId="0" xfId="0" applyNumberFormat="1" applyAlignment="1">
      <alignment horizontal="center"/>
    </xf>
    <xf numFmtId="9" fontId="0" fillId="0" borderId="0" xfId="1" applyFont="1" applyAlignment="1">
      <alignment horizontal="center"/>
    </xf>
    <xf numFmtId="0" fontId="8" fillId="0" borderId="0" xfId="0" applyFont="1"/>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wrapText="1" indent="1"/>
      <protection hidden="1"/>
    </xf>
    <xf numFmtId="9" fontId="2" fillId="0" borderId="0" xfId="0" applyNumberFormat="1" applyFont="1" applyAlignment="1" applyProtection="1">
      <alignment horizontal="left" vertical="center" indent="1"/>
      <protection hidden="1"/>
    </xf>
    <xf numFmtId="0" fontId="2" fillId="0" borderId="0" xfId="0" applyFont="1" applyAlignment="1" applyProtection="1">
      <alignment horizontal="left" vertical="center" indent="1"/>
      <protection hidden="1"/>
    </xf>
    <xf numFmtId="0" fontId="2" fillId="0" borderId="0" xfId="2" applyFont="1" applyFill="1" applyBorder="1" applyAlignment="1" applyProtection="1">
      <alignment horizontal="right" vertical="center" wrapText="1" indent="1"/>
      <protection hidden="1"/>
    </xf>
    <xf numFmtId="3" fontId="2" fillId="0" borderId="0" xfId="2" applyNumberFormat="1" applyFont="1" applyFill="1" applyBorder="1" applyAlignment="1" applyProtection="1">
      <alignment horizontal="right" vertical="center" wrapText="1" indent="1"/>
      <protection hidden="1"/>
    </xf>
    <xf numFmtId="0" fontId="2" fillId="0" borderId="0" xfId="2" applyFont="1" applyFill="1" applyBorder="1" applyAlignment="1" applyProtection="1">
      <alignment horizontal="center" vertical="center"/>
      <protection hidden="1"/>
    </xf>
    <xf numFmtId="0" fontId="2" fillId="0" borderId="0" xfId="2" applyFont="1" applyFill="1" applyBorder="1" applyAlignment="1" applyProtection="1">
      <alignment horizontal="left" vertical="center" wrapText="1"/>
      <protection hidden="1"/>
    </xf>
    <xf numFmtId="0" fontId="2" fillId="0" borderId="0" xfId="2" applyNumberFormat="1" applyFont="1" applyFill="1" applyBorder="1" applyAlignment="1" applyProtection="1">
      <alignment horizontal="right" vertical="center" wrapText="1" indent="1"/>
      <protection hidden="1"/>
    </xf>
    <xf numFmtId="0" fontId="2" fillId="0" borderId="0" xfId="2" applyNumberFormat="1" applyFont="1" applyFill="1" applyBorder="1" applyAlignment="1" applyProtection="1">
      <alignment horizontal="center" vertical="center"/>
      <protection hidden="1"/>
    </xf>
    <xf numFmtId="0" fontId="2" fillId="0" borderId="0" xfId="2" applyNumberFormat="1" applyFont="1" applyFill="1" applyBorder="1" applyAlignment="1" applyProtection="1">
      <alignment horizontal="left" vertical="center" wrapText="1"/>
      <protection hidden="1"/>
    </xf>
    <xf numFmtId="3" fontId="2" fillId="0" borderId="0" xfId="2" applyNumberFormat="1" applyFont="1" applyFill="1" applyBorder="1" applyAlignment="1" applyProtection="1">
      <alignment horizontal="center" vertical="center"/>
      <protection hidden="1"/>
    </xf>
    <xf numFmtId="0" fontId="2" fillId="0" borderId="0" xfId="2" applyFont="1" applyFill="1" applyBorder="1" applyAlignment="1" applyProtection="1">
      <alignment horizontal="left" vertical="center" wrapText="1" indent="1"/>
      <protection hidden="1"/>
    </xf>
    <xf numFmtId="0" fontId="2" fillId="0" borderId="0" xfId="2" applyFont="1" applyFill="1" applyBorder="1" applyAlignment="1" applyProtection="1">
      <alignment horizontal="center" vertical="center" wrapText="1"/>
      <protection hidden="1"/>
    </xf>
    <xf numFmtId="0" fontId="2" fillId="0" borderId="0" xfId="2" applyFont="1" applyFill="1" applyBorder="1" applyAlignment="1" applyProtection="1">
      <alignment vertical="center"/>
      <protection hidden="1"/>
    </xf>
    <xf numFmtId="0" fontId="7" fillId="0" borderId="0" xfId="2" applyFont="1" applyFill="1" applyBorder="1" applyAlignment="1" applyProtection="1">
      <alignment vertical="center"/>
      <protection hidden="1"/>
    </xf>
    <xf numFmtId="0" fontId="4" fillId="0" borderId="1" xfId="4" applyFont="1" applyBorder="1" applyAlignment="1">
      <alignment horizontal="center" wrapText="1"/>
    </xf>
    <xf numFmtId="0" fontId="3" fillId="0" borderId="0" xfId="4"/>
    <xf numFmtId="0" fontId="4" fillId="2" borderId="2" xfId="4" applyFont="1" applyFill="1" applyBorder="1" applyAlignment="1">
      <alignment horizontal="left" vertical="top"/>
    </xf>
    <xf numFmtId="165" fontId="6" fillId="0" borderId="2" xfId="4" applyNumberFormat="1" applyFont="1" applyBorder="1" applyAlignment="1">
      <alignment horizontal="right" vertical="top"/>
    </xf>
    <xf numFmtId="0" fontId="4" fillId="2" borderId="3" xfId="4" applyFont="1" applyFill="1" applyBorder="1" applyAlignment="1">
      <alignment horizontal="left" vertical="top"/>
    </xf>
    <xf numFmtId="165" fontId="6" fillId="0" borderId="3" xfId="4" applyNumberFormat="1" applyFont="1" applyBorder="1" applyAlignment="1">
      <alignment horizontal="right" vertical="top"/>
    </xf>
    <xf numFmtId="0" fontId="4" fillId="2" borderId="4" xfId="4" applyFont="1" applyFill="1" applyBorder="1" applyAlignment="1">
      <alignment horizontal="left" vertical="top"/>
    </xf>
    <xf numFmtId="165" fontId="6" fillId="0" borderId="4" xfId="4" applyNumberFormat="1" applyFont="1" applyBorder="1" applyAlignment="1">
      <alignment horizontal="right" vertical="top"/>
    </xf>
    <xf numFmtId="0" fontId="4" fillId="0" borderId="1" xfId="4" applyFont="1" applyBorder="1" applyAlignment="1">
      <alignment horizontal="left" wrapText="1"/>
    </xf>
    <xf numFmtId="165" fontId="0" fillId="0" borderId="0" xfId="0" applyNumberFormat="1"/>
    <xf numFmtId="0" fontId="2" fillId="0" borderId="0" xfId="0" applyFont="1" applyBorder="1" applyAlignment="1">
      <alignment vertical="center"/>
    </xf>
    <xf numFmtId="0" fontId="7"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Alignment="1">
      <alignment wrapText="1"/>
    </xf>
    <xf numFmtId="0" fontId="2" fillId="0" borderId="0" xfId="0" applyFont="1" applyAlignment="1">
      <alignment horizontal="right" vertical="center" indent="2"/>
    </xf>
    <xf numFmtId="0" fontId="7" fillId="0" borderId="0" xfId="0" applyFont="1" applyAlignment="1">
      <alignment horizontal="center" vertical="center"/>
    </xf>
    <xf numFmtId="0" fontId="2" fillId="0" borderId="0" xfId="0" applyFont="1" applyAlignment="1">
      <alignment horizontal="left" indent="1"/>
    </xf>
    <xf numFmtId="0" fontId="7" fillId="0" borderId="0" xfId="2" applyFont="1" applyFill="1" applyBorder="1" applyAlignment="1" applyProtection="1">
      <alignment horizontal="left" vertical="center" wrapText="1"/>
      <protection hidden="1"/>
    </xf>
    <xf numFmtId="0" fontId="7" fillId="0" borderId="0" xfId="2" applyNumberFormat="1" applyFont="1" applyFill="1" applyBorder="1" applyAlignment="1" applyProtection="1">
      <alignment horizontal="left" vertical="center" wrapText="1"/>
      <protection hidden="1"/>
    </xf>
    <xf numFmtId="0" fontId="7" fillId="0" borderId="0" xfId="2" applyFont="1" applyFill="1" applyBorder="1" applyAlignment="1" applyProtection="1">
      <alignment horizontal="left" vertical="center" wrapText="1" indent="1"/>
      <protection hidden="1"/>
    </xf>
    <xf numFmtId="0" fontId="7" fillId="0" borderId="0" xfId="2" applyFont="1" applyFill="1" applyBorder="1" applyAlignment="1" applyProtection="1">
      <alignment horizontal="center" vertical="center" wrapText="1"/>
      <protection hidden="1"/>
    </xf>
    <xf numFmtId="0" fontId="7" fillId="0" borderId="0" xfId="0" applyFont="1" applyAlignment="1" applyProtection="1">
      <alignment horizontal="left" indent="1"/>
      <protection hidden="1"/>
    </xf>
    <xf numFmtId="0" fontId="2" fillId="0" borderId="0" xfId="0" applyFont="1" applyProtection="1">
      <protection hidden="1"/>
    </xf>
    <xf numFmtId="0" fontId="2" fillId="0" borderId="0" xfId="0" applyFont="1" applyAlignment="1" applyProtection="1">
      <alignment horizontal="left" wrapText="1" indent="1"/>
      <protection hidden="1"/>
    </xf>
    <xf numFmtId="0" fontId="2" fillId="0" borderId="0" xfId="0" applyFont="1" applyAlignment="1" applyProtection="1">
      <alignment horizontal="right" wrapText="1" indent="1"/>
      <protection hidden="1"/>
    </xf>
    <xf numFmtId="9" fontId="2" fillId="0" borderId="0" xfId="0" applyNumberFormat="1" applyFont="1" applyProtection="1">
      <protection hidden="1"/>
    </xf>
    <xf numFmtId="9" fontId="2" fillId="0" borderId="0" xfId="0" applyNumberFormat="1" applyFont="1" applyAlignment="1" applyProtection="1">
      <alignment horizontal="center" vertical="center"/>
      <protection hidden="1"/>
    </xf>
    <xf numFmtId="3" fontId="2" fillId="0" borderId="0" xfId="0" applyNumberFormat="1" applyFont="1" applyAlignment="1" applyProtection="1">
      <alignment horizontal="center" vertical="center"/>
      <protection hidden="1"/>
    </xf>
    <xf numFmtId="164"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vertical="center"/>
      <protection hidden="1"/>
    </xf>
    <xf numFmtId="9" fontId="2" fillId="0" borderId="0" xfId="0" applyNumberFormat="1" applyFont="1" applyFill="1" applyAlignment="1" applyProtection="1">
      <alignment horizontal="center" vertical="center"/>
      <protection hidden="1"/>
    </xf>
    <xf numFmtId="3" fontId="2" fillId="0" borderId="0" xfId="0" applyNumberFormat="1" applyFont="1" applyFill="1" applyAlignment="1" applyProtection="1">
      <alignment horizontal="center" vertical="center"/>
      <protection hidden="1"/>
    </xf>
    <xf numFmtId="0" fontId="12" fillId="0" borderId="0" xfId="0" applyFont="1" applyAlignment="1" applyProtection="1">
      <alignment horizontal="center" vertical="center"/>
      <protection hidden="1"/>
    </xf>
    <xf numFmtId="9" fontId="12" fillId="0" borderId="0" xfId="0" applyNumberFormat="1" applyFont="1" applyAlignment="1" applyProtection="1">
      <alignment horizontal="center" vertical="center"/>
      <protection hidden="1"/>
    </xf>
    <xf numFmtId="0" fontId="2" fillId="5" borderId="0" xfId="2" applyFont="1" applyFill="1" applyBorder="1" applyAlignment="1" applyProtection="1">
      <alignment horizontal="right" vertical="center" wrapText="1" indent="1"/>
      <protection hidden="1"/>
    </xf>
    <xf numFmtId="0" fontId="2" fillId="5" borderId="0" xfId="0" applyFont="1" applyFill="1" applyAlignment="1" applyProtection="1">
      <alignment horizontal="center" vertical="center"/>
      <protection hidden="1"/>
    </xf>
    <xf numFmtId="9" fontId="2" fillId="5" borderId="0" xfId="0" applyNumberFormat="1" applyFont="1" applyFill="1" applyAlignment="1" applyProtection="1">
      <alignment horizontal="center" vertical="center"/>
      <protection hidden="1"/>
    </xf>
    <xf numFmtId="3" fontId="2" fillId="5" borderId="0" xfId="2" applyNumberFormat="1" applyFont="1" applyFill="1" applyBorder="1" applyAlignment="1" applyProtection="1">
      <alignment horizontal="right" vertical="center" wrapText="1" indent="1"/>
      <protection hidden="1"/>
    </xf>
    <xf numFmtId="3" fontId="2" fillId="5" borderId="0" xfId="0" applyNumberFormat="1" applyFont="1" applyFill="1" applyAlignment="1" applyProtection="1">
      <alignment horizontal="center" vertical="center"/>
      <protection hidden="1"/>
    </xf>
    <xf numFmtId="0" fontId="2" fillId="5" borderId="0" xfId="2" applyNumberFormat="1" applyFont="1" applyFill="1" applyBorder="1" applyAlignment="1" applyProtection="1">
      <alignment horizontal="right" vertical="center" wrapText="1" indent="1"/>
      <protection hidden="1"/>
    </xf>
    <xf numFmtId="164" fontId="2" fillId="5" borderId="0" xfId="0" applyNumberFormat="1" applyFont="1" applyFill="1" applyAlignment="1" applyProtection="1">
      <alignment horizontal="center" vertical="center"/>
      <protection hidden="1"/>
    </xf>
    <xf numFmtId="0" fontId="2" fillId="0" borderId="0" xfId="0" applyFont="1" applyAlignment="1">
      <alignment horizontal="left" vertical="center"/>
    </xf>
    <xf numFmtId="0" fontId="2" fillId="0" borderId="14" xfId="0" applyFont="1" applyBorder="1" applyAlignment="1">
      <alignment vertical="center"/>
    </xf>
    <xf numFmtId="0" fontId="2" fillId="5" borderId="15" xfId="0" applyFont="1" applyFill="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3" fillId="0" borderId="0" xfId="5" applyFont="1" applyFill="1" applyBorder="1" applyAlignment="1">
      <alignment horizontal="center" vertical="center" wrapText="1"/>
    </xf>
    <xf numFmtId="0" fontId="13" fillId="0" borderId="0" xfId="6" applyFont="1" applyFill="1" applyBorder="1" applyAlignment="1">
      <alignment horizontal="center" vertical="center" wrapText="1"/>
    </xf>
    <xf numFmtId="0" fontId="13" fillId="7" borderId="0" xfId="8" applyFont="1" applyFill="1" applyBorder="1" applyAlignment="1">
      <alignment horizontal="center" vertical="center"/>
    </xf>
    <xf numFmtId="0" fontId="13" fillId="7" borderId="0" xfId="8" applyFont="1" applyFill="1" applyBorder="1" applyAlignment="1">
      <alignment horizontal="left" vertical="center"/>
    </xf>
    <xf numFmtId="165" fontId="14" fillId="0" borderId="0" xfId="9" applyNumberFormat="1" applyFont="1" applyFill="1" applyBorder="1" applyAlignment="1">
      <alignment horizontal="center" vertical="center"/>
    </xf>
    <xf numFmtId="0" fontId="13" fillId="7" borderId="0" xfId="10" applyFont="1" applyFill="1" applyBorder="1" applyAlignment="1">
      <alignment horizontal="center" vertical="center"/>
    </xf>
    <xf numFmtId="165" fontId="14" fillId="0" borderId="0" xfId="11" applyNumberFormat="1" applyFont="1" applyFill="1" applyBorder="1" applyAlignment="1">
      <alignment horizontal="center" vertical="center"/>
    </xf>
    <xf numFmtId="0" fontId="13" fillId="7" borderId="0" xfId="12" applyFont="1" applyFill="1" applyBorder="1" applyAlignment="1">
      <alignment horizontal="center" vertical="center"/>
    </xf>
    <xf numFmtId="165" fontId="14" fillId="0" borderId="0" xfId="13" applyNumberFormat="1" applyFont="1" applyFill="1" applyBorder="1" applyAlignment="1">
      <alignment horizontal="center" vertical="center"/>
    </xf>
    <xf numFmtId="0" fontId="2" fillId="0" borderId="0" xfId="0" applyFont="1" applyAlignment="1" applyProtection="1">
      <alignment horizontal="center"/>
      <protection hidden="1"/>
    </xf>
    <xf numFmtId="0" fontId="13" fillId="7" borderId="0" xfId="8" applyFont="1" applyFill="1" applyBorder="1" applyAlignment="1">
      <alignment vertical="center"/>
    </xf>
    <xf numFmtId="3" fontId="2" fillId="0" borderId="0" xfId="0" applyNumberFormat="1" applyFont="1" applyAlignment="1" applyProtection="1">
      <alignment horizontal="center"/>
      <protection hidden="1"/>
    </xf>
    <xf numFmtId="0" fontId="7" fillId="0" borderId="0" xfId="0" applyFont="1"/>
    <xf numFmtId="0" fontId="2" fillId="0" borderId="0" xfId="0" applyFont="1" applyAlignment="1">
      <alignment horizontal="left" vertical="top" wrapText="1"/>
    </xf>
    <xf numFmtId="0" fontId="2"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14" xfId="0" applyFont="1" applyBorder="1" applyAlignment="1" applyProtection="1">
      <alignment horizontal="right" vertical="center" wrapText="1"/>
      <protection hidden="1"/>
    </xf>
    <xf numFmtId="0" fontId="2" fillId="0" borderId="14" xfId="0" applyFont="1" applyBorder="1" applyProtection="1">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4" borderId="15" xfId="0" applyFont="1" applyFill="1" applyBorder="1" applyAlignment="1" applyProtection="1">
      <alignment horizontal="right" vertical="center" wrapText="1"/>
      <protection hidden="1"/>
    </xf>
    <xf numFmtId="0" fontId="2" fillId="4" borderId="15" xfId="0" applyFont="1" applyFill="1" applyBorder="1" applyProtection="1">
      <protection hidden="1"/>
    </xf>
    <xf numFmtId="0" fontId="2" fillId="4" borderId="8" xfId="0" applyFont="1" applyFill="1" applyBorder="1" applyAlignment="1" applyProtection="1">
      <alignment horizontal="center" vertical="center"/>
      <protection hidden="1"/>
    </xf>
    <xf numFmtId="0" fontId="2" fillId="4" borderId="9" xfId="0" applyFont="1" applyFill="1" applyBorder="1" applyAlignment="1" applyProtection="1">
      <alignment horizontal="center" vertical="center"/>
      <protection hidden="1"/>
    </xf>
    <xf numFmtId="0" fontId="2" fillId="4" borderId="10" xfId="0" applyFont="1" applyFill="1" applyBorder="1" applyAlignment="1" applyProtection="1">
      <alignment horizontal="center" vertical="center"/>
      <protection hidden="1"/>
    </xf>
    <xf numFmtId="0" fontId="2" fillId="0" borderId="15" xfId="0" applyFont="1" applyBorder="1" applyAlignment="1" applyProtection="1">
      <alignment horizontal="right" vertical="center" wrapText="1"/>
      <protection hidden="1"/>
    </xf>
    <xf numFmtId="0" fontId="2" fillId="0" borderId="15" xfId="0" applyFont="1" applyBorder="1" applyProtection="1">
      <protection hidden="1"/>
    </xf>
    <xf numFmtId="0" fontId="2" fillId="4" borderId="15" xfId="0" applyFont="1" applyFill="1" applyBorder="1" applyAlignment="1" applyProtection="1">
      <alignment horizontal="center"/>
      <protection hidden="1"/>
    </xf>
    <xf numFmtId="0" fontId="2" fillId="0" borderId="15" xfId="0" applyFont="1" applyBorder="1" applyAlignment="1" applyProtection="1">
      <alignment horizontal="center"/>
      <protection hidden="1"/>
    </xf>
    <xf numFmtId="0" fontId="2" fillId="4" borderId="16" xfId="0" applyFont="1" applyFill="1" applyBorder="1" applyAlignment="1" applyProtection="1">
      <alignment horizontal="right" vertical="center" wrapText="1"/>
      <protection hidden="1"/>
    </xf>
    <xf numFmtId="0" fontId="2" fillId="4" borderId="16" xfId="0" applyFont="1" applyFill="1" applyBorder="1" applyAlignment="1" applyProtection="1">
      <alignment horizontal="center"/>
      <protection hidden="1"/>
    </xf>
    <xf numFmtId="0" fontId="2" fillId="4" borderId="11" xfId="0" applyFont="1" applyFill="1" applyBorder="1" applyAlignment="1" applyProtection="1">
      <alignment horizontal="center" vertical="center"/>
      <protection hidden="1"/>
    </xf>
    <xf numFmtId="0" fontId="2" fillId="4" borderId="12" xfId="0" applyFont="1" applyFill="1" applyBorder="1" applyAlignment="1" applyProtection="1">
      <alignment horizontal="center" vertical="center"/>
      <protection hidden="1"/>
    </xf>
    <xf numFmtId="0" fontId="2" fillId="4" borderId="13" xfId="0" applyFont="1" applyFill="1" applyBorder="1" applyAlignment="1" applyProtection="1">
      <alignment horizontal="center" vertical="center"/>
      <protection hidden="1"/>
    </xf>
    <xf numFmtId="0" fontId="7" fillId="6" borderId="17" xfId="0" applyFont="1" applyFill="1" applyBorder="1" applyAlignment="1" applyProtection="1">
      <alignment horizontal="left" vertical="center" wrapText="1" indent="1"/>
      <protection locked="0" hidden="1"/>
    </xf>
    <xf numFmtId="0" fontId="16" fillId="0" borderId="0" xfId="14" applyAlignment="1">
      <alignment horizontal="left" vertical="top"/>
    </xf>
    <xf numFmtId="9" fontId="2" fillId="5" borderId="0" xfId="1" applyFont="1" applyFill="1" applyAlignment="1" applyProtection="1">
      <alignment horizontal="center" vertical="center"/>
      <protection hidden="1"/>
    </xf>
    <xf numFmtId="9" fontId="2" fillId="0" borderId="0" xfId="1" applyFont="1" applyAlignment="1" applyProtection="1">
      <alignment horizontal="center" vertical="center"/>
      <protection hidden="1"/>
    </xf>
    <xf numFmtId="9" fontId="12" fillId="0" borderId="0" xfId="0" applyNumberFormat="1" applyFont="1" applyFill="1" applyAlignment="1" applyProtection="1">
      <alignment horizontal="center" vertical="center"/>
      <protection hidden="1"/>
    </xf>
    <xf numFmtId="164" fontId="12" fillId="0" borderId="0" xfId="0" applyNumberFormat="1" applyFont="1" applyFill="1" applyAlignment="1" applyProtection="1">
      <alignment horizontal="center" vertical="center"/>
      <protection hidden="1"/>
    </xf>
    <xf numFmtId="0" fontId="12" fillId="0" borderId="0" xfId="0" applyFont="1" applyFill="1" applyProtection="1">
      <protection hidden="1"/>
    </xf>
    <xf numFmtId="0" fontId="12" fillId="0" borderId="0" xfId="0" applyFont="1" applyFill="1" applyAlignment="1" applyProtection="1">
      <alignment horizontal="left" vertical="center" indent="1"/>
      <protection hidden="1"/>
    </xf>
    <xf numFmtId="0" fontId="12" fillId="0" borderId="0" xfId="0" applyFont="1" applyFill="1" applyAlignment="1" applyProtection="1">
      <alignment horizontal="center" vertical="center"/>
      <protection hidden="1"/>
    </xf>
    <xf numFmtId="9" fontId="2" fillId="0" borderId="0" xfId="1" applyFont="1" applyFill="1" applyAlignment="1" applyProtection="1">
      <alignment horizontal="center" vertical="center"/>
      <protection hidden="1"/>
    </xf>
    <xf numFmtId="0" fontId="7" fillId="6" borderId="0" xfId="0" applyFont="1" applyFill="1" applyAlignment="1" applyProtection="1">
      <alignment horizontal="left" vertical="center" wrapText="1" indent="1"/>
      <protection locked="0"/>
    </xf>
    <xf numFmtId="0" fontId="2" fillId="0" borderId="0" xfId="0" applyFont="1" applyFill="1" applyBorder="1" applyAlignment="1">
      <alignment horizontal="left" vertical="center" indent="1"/>
    </xf>
    <xf numFmtId="3" fontId="2" fillId="0" borderId="0" xfId="0" applyNumberFormat="1" applyFont="1" applyFill="1" applyBorder="1" applyAlignment="1">
      <alignment horizontal="center" vertical="center"/>
    </xf>
    <xf numFmtId="0" fontId="11" fillId="0" borderId="0" xfId="0" applyFont="1" applyFill="1" applyBorder="1" applyAlignment="1" applyProtection="1">
      <alignment horizontal="center" vertical="center"/>
      <protection locked="0"/>
    </xf>
    <xf numFmtId="0" fontId="7" fillId="0" borderId="0" xfId="0" applyFont="1" applyBorder="1" applyAlignment="1">
      <alignment horizontal="left" vertical="center" indent="1"/>
    </xf>
    <xf numFmtId="3"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17" fillId="0" borderId="0" xfId="0" applyFont="1" applyFill="1" applyProtection="1">
      <protection hidden="1"/>
    </xf>
    <xf numFmtId="0" fontId="18" fillId="0" borderId="0" xfId="0" applyFont="1" applyFill="1" applyBorder="1"/>
    <xf numFmtId="0" fontId="18" fillId="0" borderId="0" xfId="0" applyFont="1" applyFill="1" applyBorder="1" applyAlignment="1">
      <alignment vertical="center"/>
    </xf>
    <xf numFmtId="0" fontId="18" fillId="0" borderId="0" xfId="0" applyFont="1" applyFill="1" applyBorder="1" applyAlignment="1">
      <alignment horizontal="left" indent="1"/>
    </xf>
    <xf numFmtId="3" fontId="18" fillId="0" borderId="0" xfId="0" applyNumberFormat="1" applyFont="1" applyFill="1" applyBorder="1" applyAlignment="1">
      <alignment horizontal="center"/>
    </xf>
    <xf numFmtId="3" fontId="18" fillId="0" borderId="0" xfId="0" applyNumberFormat="1" applyFont="1" applyFill="1" applyBorder="1"/>
    <xf numFmtId="9" fontId="18" fillId="0" borderId="0" xfId="1" applyFont="1" applyFill="1" applyBorder="1"/>
    <xf numFmtId="0" fontId="18" fillId="0" borderId="0" xfId="0" applyFont="1" applyFill="1" applyBorder="1" applyAlignment="1">
      <alignment horizontal="center"/>
    </xf>
    <xf numFmtId="9" fontId="18" fillId="0" borderId="0" xfId="1" applyFont="1" applyFill="1" applyBorder="1" applyAlignment="1">
      <alignment horizontal="center"/>
    </xf>
    <xf numFmtId="164" fontId="18" fillId="0" borderId="0" xfId="0" applyNumberFormat="1" applyFont="1" applyFill="1" applyBorder="1" applyAlignment="1">
      <alignment horizontal="center"/>
    </xf>
    <xf numFmtId="9" fontId="18" fillId="0" borderId="0" xfId="0" applyNumberFormat="1" applyFont="1" applyFill="1" applyBorder="1" applyAlignment="1">
      <alignment horizontal="center"/>
    </xf>
    <xf numFmtId="0" fontId="18" fillId="0" borderId="19" xfId="0" applyFont="1" applyFill="1" applyBorder="1" applyAlignment="1">
      <alignment horizontal="center" vertical="center" wrapText="1"/>
    </xf>
    <xf numFmtId="0" fontId="18" fillId="0" borderId="20" xfId="0" applyFont="1" applyFill="1" applyBorder="1" applyAlignment="1">
      <alignment horizontal="left" vertical="center" indent="1"/>
    </xf>
    <xf numFmtId="3" fontId="18" fillId="0" borderId="21" xfId="0" applyNumberFormat="1" applyFont="1" applyFill="1" applyBorder="1" applyAlignment="1">
      <alignment horizontal="center" vertical="center" wrapText="1"/>
    </xf>
    <xf numFmtId="0" fontId="18" fillId="0" borderId="23" xfId="2" applyNumberFormat="1" applyFont="1" applyFill="1" applyBorder="1" applyAlignment="1">
      <alignment horizontal="center" vertical="center"/>
    </xf>
    <xf numFmtId="3" fontId="18" fillId="0" borderId="23" xfId="2" applyNumberFormat="1" applyFont="1" applyFill="1" applyBorder="1" applyAlignment="1">
      <alignment horizontal="center" vertical="center"/>
    </xf>
    <xf numFmtId="0" fontId="18" fillId="0" borderId="23" xfId="2" applyFont="1" applyFill="1" applyBorder="1" applyAlignment="1">
      <alignment horizontal="center" vertical="center"/>
    </xf>
    <xf numFmtId="0" fontId="18" fillId="0" borderId="24" xfId="2" applyFont="1" applyFill="1" applyBorder="1" applyAlignment="1">
      <alignment horizontal="center" vertical="center"/>
    </xf>
    <xf numFmtId="0" fontId="18" fillId="0" borderId="19" xfId="2" applyFont="1" applyFill="1" applyBorder="1" applyAlignment="1">
      <alignment horizontal="center" vertical="center" wrapText="1"/>
    </xf>
    <xf numFmtId="0" fontId="18" fillId="0" borderId="20" xfId="2" applyFont="1" applyFill="1" applyBorder="1" applyAlignment="1">
      <alignment horizontal="center" vertical="center" wrapText="1"/>
    </xf>
    <xf numFmtId="3" fontId="18" fillId="0" borderId="20" xfId="2" applyNumberFormat="1" applyFont="1" applyFill="1" applyBorder="1" applyAlignment="1">
      <alignment horizontal="center" vertical="center" wrapText="1"/>
    </xf>
    <xf numFmtId="0" fontId="18" fillId="0" borderId="20" xfId="2" applyNumberFormat="1" applyFont="1" applyFill="1" applyBorder="1" applyAlignment="1">
      <alignment horizontal="center" vertical="center" wrapText="1"/>
    </xf>
    <xf numFmtId="9" fontId="18" fillId="0" borderId="20" xfId="1"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9" fillId="0" borderId="0" xfId="0" applyFont="1" applyFill="1" applyBorder="1"/>
    <xf numFmtId="1" fontId="20" fillId="4" borderId="25" xfId="0" applyNumberFormat="1" applyFont="1" applyFill="1" applyBorder="1" applyAlignment="1">
      <alignment horizontal="center" vertical="center"/>
    </xf>
    <xf numFmtId="0" fontId="18" fillId="4" borderId="18" xfId="0" applyFont="1" applyFill="1" applyBorder="1" applyAlignment="1">
      <alignment horizontal="left" vertical="center" indent="1"/>
    </xf>
    <xf numFmtId="2" fontId="18" fillId="4" borderId="18" xfId="0" applyNumberFormat="1" applyFont="1" applyFill="1" applyBorder="1" applyAlignment="1">
      <alignment horizontal="left" vertical="center" indent="1"/>
    </xf>
    <xf numFmtId="3" fontId="18" fillId="4" borderId="18" xfId="0" applyNumberFormat="1" applyFont="1" applyFill="1" applyBorder="1" applyAlignment="1">
      <alignment horizontal="center" vertical="center"/>
    </xf>
    <xf numFmtId="9" fontId="18" fillId="4" borderId="18" xfId="1" applyFont="1" applyFill="1" applyBorder="1" applyAlignment="1">
      <alignment horizontal="center" vertical="center"/>
    </xf>
    <xf numFmtId="164" fontId="18" fillId="4" borderId="18" xfId="0" applyNumberFormat="1" applyFont="1" applyFill="1" applyBorder="1" applyAlignment="1">
      <alignment horizontal="center" vertical="center"/>
    </xf>
    <xf numFmtId="9" fontId="18" fillId="4" borderId="18" xfId="1" quotePrefix="1" applyFont="1" applyFill="1" applyBorder="1" applyAlignment="1">
      <alignment horizontal="center" vertical="center"/>
    </xf>
    <xf numFmtId="9" fontId="18" fillId="4" borderId="26" xfId="1" applyFont="1" applyFill="1" applyBorder="1" applyAlignment="1">
      <alignment horizontal="center" vertical="center"/>
    </xf>
    <xf numFmtId="1" fontId="20" fillId="0" borderId="25" xfId="0" applyNumberFormat="1" applyFont="1" applyFill="1" applyBorder="1" applyAlignment="1">
      <alignment horizontal="center" vertical="center"/>
    </xf>
    <xf numFmtId="0" fontId="18" fillId="0" borderId="18" xfId="0" applyFont="1" applyFill="1" applyBorder="1" applyAlignment="1">
      <alignment horizontal="left" vertical="center" indent="1"/>
    </xf>
    <xf numFmtId="2" fontId="18" fillId="0" borderId="18" xfId="0" applyNumberFormat="1" applyFont="1" applyFill="1" applyBorder="1" applyAlignment="1">
      <alignment horizontal="left" vertical="center" indent="1"/>
    </xf>
    <xf numFmtId="3" fontId="18" fillId="0" borderId="18" xfId="0" applyNumberFormat="1" applyFont="1" applyFill="1" applyBorder="1" applyAlignment="1">
      <alignment horizontal="center" vertical="center"/>
    </xf>
    <xf numFmtId="9" fontId="18" fillId="0" borderId="18" xfId="1" applyFont="1" applyFill="1" applyBorder="1" applyAlignment="1">
      <alignment horizontal="center" vertical="center"/>
    </xf>
    <xf numFmtId="164" fontId="18" fillId="0" borderId="18" xfId="0" applyNumberFormat="1" applyFont="1" applyFill="1" applyBorder="1" applyAlignment="1">
      <alignment horizontal="center" vertical="center"/>
    </xf>
    <xf numFmtId="9" fontId="18" fillId="0" borderId="18" xfId="1" quotePrefix="1" applyFont="1" applyFill="1" applyBorder="1" applyAlignment="1">
      <alignment horizontal="center" vertical="center"/>
    </xf>
    <xf numFmtId="9" fontId="18" fillId="0" borderId="26" xfId="1" applyFont="1" applyFill="1" applyBorder="1" applyAlignment="1">
      <alignment horizontal="center" vertical="center"/>
    </xf>
    <xf numFmtId="0" fontId="18" fillId="0" borderId="27" xfId="0" quotePrefix="1" applyFont="1" applyFill="1" applyBorder="1" applyAlignment="1">
      <alignment horizontal="center" vertical="center"/>
    </xf>
    <xf numFmtId="1" fontId="18" fillId="0" borderId="28" xfId="0" applyNumberFormat="1" applyFont="1" applyFill="1" applyBorder="1" applyAlignment="1">
      <alignment horizontal="left" vertical="center" indent="1"/>
    </xf>
    <xf numFmtId="2" fontId="18" fillId="0" borderId="28" xfId="0" quotePrefix="1" applyNumberFormat="1" applyFont="1" applyFill="1" applyBorder="1" applyAlignment="1">
      <alignment horizontal="left" vertical="center" indent="1"/>
    </xf>
    <xf numFmtId="3" fontId="18" fillId="0" borderId="28" xfId="0" applyNumberFormat="1" applyFont="1" applyFill="1" applyBorder="1" applyAlignment="1">
      <alignment horizontal="center" vertical="center"/>
    </xf>
    <xf numFmtId="9" fontId="18" fillId="0" borderId="28" xfId="1" applyFont="1" applyFill="1" applyBorder="1" applyAlignment="1">
      <alignment horizontal="center" vertical="center"/>
    </xf>
    <xf numFmtId="164" fontId="18" fillId="0" borderId="28" xfId="0" applyNumberFormat="1" applyFont="1" applyFill="1" applyBorder="1" applyAlignment="1">
      <alignment horizontal="center" vertical="center"/>
    </xf>
    <xf numFmtId="9" fontId="18" fillId="0" borderId="28" xfId="1" quotePrefix="1" applyFont="1" applyFill="1" applyBorder="1" applyAlignment="1">
      <alignment horizontal="center" vertical="center"/>
    </xf>
    <xf numFmtId="9" fontId="18" fillId="0" borderId="29" xfId="1" applyFont="1" applyFill="1" applyBorder="1" applyAlignment="1">
      <alignment horizontal="center" vertical="center"/>
    </xf>
    <xf numFmtId="0" fontId="2" fillId="0" borderId="0" xfId="0" applyFont="1" applyAlignment="1">
      <alignment horizontal="left" vertical="top" wrapText="1"/>
    </xf>
    <xf numFmtId="0" fontId="15" fillId="0" borderId="0" xfId="0" applyFont="1" applyAlignment="1">
      <alignment horizontal="center"/>
    </xf>
    <xf numFmtId="0" fontId="18" fillId="0" borderId="23" xfId="2" applyFont="1" applyFill="1" applyBorder="1" applyAlignment="1">
      <alignment horizontal="center" vertical="center"/>
    </xf>
    <xf numFmtId="0" fontId="18" fillId="0" borderId="22" xfId="2" applyFont="1" applyFill="1" applyBorder="1" applyAlignment="1">
      <alignment horizontal="center" vertical="center"/>
    </xf>
    <xf numFmtId="0" fontId="18" fillId="0" borderId="23" xfId="2" applyNumberFormat="1" applyFont="1" applyFill="1" applyBorder="1" applyAlignment="1">
      <alignment horizontal="center" vertical="center"/>
    </xf>
    <xf numFmtId="0" fontId="19" fillId="4" borderId="22" xfId="2" applyFont="1" applyFill="1" applyBorder="1" applyAlignment="1">
      <alignment horizontal="center" vertical="center" wrapText="1"/>
    </xf>
    <xf numFmtId="0" fontId="19" fillId="4" borderId="23" xfId="2" applyFont="1" applyFill="1" applyBorder="1" applyAlignment="1">
      <alignment horizontal="center" vertical="center" wrapText="1"/>
    </xf>
    <xf numFmtId="0" fontId="19" fillId="4" borderId="23" xfId="2" applyNumberFormat="1" applyFont="1" applyFill="1" applyBorder="1" applyAlignment="1">
      <alignment horizontal="center" vertical="center" wrapText="1"/>
    </xf>
    <xf numFmtId="0" fontId="19" fillId="4" borderId="24" xfId="2" applyFont="1" applyFill="1" applyBorder="1" applyAlignment="1">
      <alignment horizontal="center" vertical="center" wrapText="1"/>
    </xf>
    <xf numFmtId="0" fontId="19" fillId="4" borderId="0" xfId="2" applyFont="1" applyFill="1" applyBorder="1" applyAlignment="1">
      <alignment horizontal="center" vertical="center" wrapText="1"/>
    </xf>
    <xf numFmtId="0" fontId="18" fillId="0" borderId="0" xfId="0" applyFont="1" applyFill="1" applyBorder="1" applyAlignment="1">
      <alignment horizontal="left" vertical="top" wrapText="1" indent="2"/>
    </xf>
    <xf numFmtId="0" fontId="18" fillId="0" borderId="0" xfId="0" applyFont="1" applyFill="1" applyBorder="1" applyAlignment="1">
      <alignment horizontal="left" vertical="top" indent="2"/>
    </xf>
    <xf numFmtId="0" fontId="2" fillId="4" borderId="0" xfId="0" applyFont="1" applyFill="1" applyAlignment="1" applyProtection="1">
      <alignment horizontal="left" vertical="center"/>
      <protection hidden="1"/>
    </xf>
    <xf numFmtId="0" fontId="2" fillId="0" borderId="0" xfId="2" applyFont="1" applyFill="1" applyBorder="1" applyAlignment="1" applyProtection="1">
      <alignment horizontal="center" vertical="center"/>
      <protection hidden="1"/>
    </xf>
    <xf numFmtId="0" fontId="2" fillId="0" borderId="0" xfId="2" applyFont="1" applyFill="1" applyBorder="1" applyAlignment="1" applyProtection="1">
      <alignment horizontal="left" vertical="center" wrapText="1" indent="1"/>
      <protection hidden="1"/>
    </xf>
    <xf numFmtId="0" fontId="2" fillId="5" borderId="0" xfId="2" applyFont="1" applyFill="1" applyBorder="1" applyAlignment="1" applyProtection="1">
      <alignment horizontal="left" vertical="center" wrapText="1" indent="1"/>
      <protection hidden="1"/>
    </xf>
    <xf numFmtId="0" fontId="7" fillId="5" borderId="0" xfId="2" applyFont="1" applyFill="1" applyBorder="1" applyAlignment="1" applyProtection="1">
      <alignment horizontal="left" vertical="top" wrapText="1" indent="1"/>
      <protection hidden="1"/>
    </xf>
    <xf numFmtId="0" fontId="7" fillId="5" borderId="0" xfId="2" applyFont="1" applyFill="1" applyBorder="1" applyAlignment="1" applyProtection="1">
      <alignment horizontal="left" vertical="center" wrapText="1" indent="1"/>
      <protection hidden="1"/>
    </xf>
    <xf numFmtId="0" fontId="7" fillId="0" borderId="0" xfId="2" applyFont="1" applyFill="1" applyBorder="1" applyAlignment="1" applyProtection="1">
      <alignment horizontal="left" vertical="center" wrapText="1" indent="1"/>
      <protection hidden="1"/>
    </xf>
    <xf numFmtId="0" fontId="7" fillId="5" borderId="0" xfId="2" applyNumberFormat="1" applyFont="1" applyFill="1" applyBorder="1" applyAlignment="1" applyProtection="1">
      <alignment horizontal="left" vertical="top" wrapText="1" indent="1"/>
      <protection hidden="1"/>
    </xf>
    <xf numFmtId="0" fontId="2" fillId="0" borderId="0" xfId="2" applyNumberFormat="1" applyFont="1" applyFill="1" applyBorder="1" applyAlignment="1" applyProtection="1">
      <alignment horizontal="center" vertical="center"/>
      <protection hidden="1"/>
    </xf>
    <xf numFmtId="0" fontId="9" fillId="5" borderId="0" xfId="6" applyFont="1" applyFill="1" applyBorder="1" applyAlignment="1">
      <alignment horizontal="right" vertical="center" wrapText="1" indent="1"/>
    </xf>
    <xf numFmtId="0" fontId="9" fillId="0" borderId="0" xfId="6" applyFont="1" applyFill="1" applyBorder="1" applyAlignment="1">
      <alignment horizontal="right" vertical="center" wrapText="1" indent="1"/>
    </xf>
    <xf numFmtId="0" fontId="7" fillId="5" borderId="0" xfId="0" applyFont="1" applyFill="1" applyAlignment="1" applyProtection="1">
      <alignment horizontal="left" vertical="top" wrapText="1" indent="1"/>
      <protection hidden="1"/>
    </xf>
    <xf numFmtId="0" fontId="7" fillId="5" borderId="0" xfId="0" applyFont="1" applyFill="1" applyAlignment="1" applyProtection="1">
      <alignment horizontal="left" vertical="top" indent="1"/>
      <protection hidden="1"/>
    </xf>
    <xf numFmtId="0" fontId="9" fillId="5" borderId="0" xfId="6" applyFont="1" applyFill="1" applyBorder="1" applyAlignment="1">
      <alignment horizontal="right" vertical="center" indent="1"/>
    </xf>
    <xf numFmtId="0" fontId="4" fillId="0" borderId="1" xfId="3" applyFont="1" applyBorder="1" applyAlignment="1">
      <alignment horizontal="left" wrapText="1"/>
    </xf>
    <xf numFmtId="0" fontId="4" fillId="2" borderId="2" xfId="3" applyFont="1" applyFill="1" applyBorder="1" applyAlignment="1">
      <alignment horizontal="left" vertical="top" wrapText="1"/>
    </xf>
    <xf numFmtId="0" fontId="4" fillId="2" borderId="3" xfId="3" applyFont="1" applyFill="1" applyBorder="1" applyAlignment="1">
      <alignment horizontal="left" vertical="top" wrapText="1"/>
    </xf>
    <xf numFmtId="0" fontId="4" fillId="2" borderId="4" xfId="3" applyFont="1" applyFill="1" applyBorder="1" applyAlignment="1">
      <alignment horizontal="left" vertical="top" wrapText="1"/>
    </xf>
  </cellXfs>
  <cellStyles count="15">
    <cellStyle name="Hyperlink" xfId="14" builtinId="8"/>
    <cellStyle name="Normal" xfId="0" builtinId="0"/>
    <cellStyle name="Normal 2" xfId="2"/>
    <cellStyle name="Normal_Sheet3" xfId="3"/>
    <cellStyle name="Normal_Sheet5" xfId="4"/>
    <cellStyle name="Percent" xfId="1" builtinId="5"/>
    <cellStyle name="style1554285892273" xfId="5"/>
    <cellStyle name="style1554285892737" xfId="6"/>
    <cellStyle name="style1554285892806" xfId="7"/>
    <cellStyle name="style1554285893255" xfId="8"/>
    <cellStyle name="style1554285893364" xfId="10"/>
    <cellStyle name="style1554285893463" xfId="12"/>
    <cellStyle name="style1554285893588" xfId="9"/>
    <cellStyle name="style1554285893811" xfId="11"/>
    <cellStyle name="style1554285894694" xfId="13"/>
  </cellStyles>
  <dxfs count="2">
    <dxf>
      <fill>
        <patternFill>
          <bgColor rgb="FFDEDEDE"/>
        </patternFill>
      </fill>
      <border>
        <left/>
        <right/>
        <top style="dotted">
          <color rgb="FF652D89"/>
        </top>
        <bottom style="dotted">
          <color rgb="FF652D89"/>
        </bottom>
        <vertical/>
        <horizontal/>
      </border>
    </dxf>
    <dxf>
      <font>
        <b/>
        <i val="0"/>
        <color rgb="FFFF0000"/>
      </font>
      <fill>
        <patternFill>
          <bgColor rgb="FFFFFF00"/>
        </patternFill>
      </fill>
    </dxf>
  </dxfs>
  <tableStyles count="0" defaultTableStyle="TableStyleMedium9" defaultPivotStyle="PivotStyleLight16"/>
  <colors>
    <mruColors>
      <color rgb="FFE9E6E8"/>
      <color rgb="FFBF7FBF"/>
      <color rgb="FFFBB040"/>
      <color rgb="FF5AAE41"/>
      <color rgb="FF00B0E8"/>
      <color rgb="FFF68933"/>
      <color rgb="FFCA3E96"/>
      <color rgb="FF58595B"/>
      <color rgb="FF652D89"/>
      <color rgb="FF99DF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 (c) If Yes at (b) above, are you a regular user of this archive?</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652D89"/>
              </a:solidFill>
              <a:ln w="25400">
                <a:solidFill>
                  <a:schemeClr val="lt1"/>
                </a:solidFill>
              </a:ln>
              <a:effectLst/>
              <a:sp3d contourW="25400">
                <a:contourClr>
                  <a:schemeClr val="lt1"/>
                </a:contourClr>
              </a:sp3d>
            </c:spPr>
          </c:dPt>
          <c:dPt>
            <c:idx val="1"/>
            <c:bubble3D val="0"/>
            <c:spPr>
              <a:solidFill>
                <a:srgbClr val="F68933"/>
              </a:solidFill>
              <a:ln w="25400">
                <a:solidFill>
                  <a:schemeClr val="lt1"/>
                </a:solidFill>
              </a:ln>
              <a:effectLst/>
              <a:sp3d contourW="25400">
                <a:contourClr>
                  <a:schemeClr val="lt1"/>
                </a:contourClr>
              </a:sp3d>
            </c:spPr>
          </c:dPt>
          <c:dLbls>
            <c:dLbl>
              <c:idx val="0"/>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dLbl>
              <c:idx val="1"/>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F68933"/>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spPr>
              <a:solidFill>
                <a:schemeClr val="bg1"/>
              </a:solid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SingleArchiveResults!$D$14:$D$15</c:f>
              <c:strCache>
                <c:ptCount val="2"/>
                <c:pt idx="0">
                  <c:v>Yes</c:v>
                </c:pt>
                <c:pt idx="1">
                  <c:v>No</c:v>
                </c:pt>
              </c:strCache>
            </c:strRef>
          </c:cat>
          <c:val>
            <c:numRef>
              <c:f>SingleArchiveResults!$F$14:$F$15</c:f>
              <c:numCache>
                <c:formatCode>0%</c:formatCode>
                <c:ptCount val="2"/>
                <c:pt idx="0">
                  <c:v>0</c:v>
                </c:pt>
                <c:pt idx="1">
                  <c:v>0</c:v>
                </c:pt>
              </c:numCache>
            </c:numRef>
          </c:val>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5. How satisfied are you with the following:</a:t>
            </a:r>
          </a:p>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Ease with which you found us</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chemeClr val="accent5"/>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SingleArchiveResults!$D$70:$D$74</c:f>
              <c:strCache>
                <c:ptCount val="5"/>
                <c:pt idx="0">
                  <c:v>Very satisfied</c:v>
                </c:pt>
                <c:pt idx="1">
                  <c:v>Satisfied</c:v>
                </c:pt>
                <c:pt idx="2">
                  <c:v>Neither satisfied nor dissatisfied</c:v>
                </c:pt>
                <c:pt idx="3">
                  <c:v>Not very satisfied</c:v>
                </c:pt>
                <c:pt idx="4">
                  <c:v>Not at all satisfied</c:v>
                </c:pt>
              </c:strCache>
            </c:strRef>
          </c:cat>
          <c:val>
            <c:numRef>
              <c:f>SingleArchiveResults!$F$70:$F$74</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0514560"/>
        <c:axId val="90516096"/>
      </c:barChart>
      <c:catAx>
        <c:axId val="90514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0516096"/>
        <c:crosses val="autoZero"/>
        <c:auto val="1"/>
        <c:lblAlgn val="ctr"/>
        <c:lblOffset val="100"/>
        <c:noMultiLvlLbl val="0"/>
      </c:catAx>
      <c:valAx>
        <c:axId val="90516096"/>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0514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5. How satisfied are you with the following:</a:t>
            </a:r>
          </a:p>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Appearance / upkeep of the building</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chemeClr val="accent5"/>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SingleArchiveResults!$D$78:$D$82</c:f>
              <c:strCache>
                <c:ptCount val="5"/>
                <c:pt idx="0">
                  <c:v>Very satisfied</c:v>
                </c:pt>
                <c:pt idx="1">
                  <c:v>Satisfied</c:v>
                </c:pt>
                <c:pt idx="2">
                  <c:v>Neither satisfied nor dissatisfied</c:v>
                </c:pt>
                <c:pt idx="3">
                  <c:v>Not very satisfied</c:v>
                </c:pt>
                <c:pt idx="4">
                  <c:v>Not at all satisfied</c:v>
                </c:pt>
              </c:strCache>
            </c:strRef>
          </c:cat>
          <c:val>
            <c:numRef>
              <c:f>SingleArchiveResults!$F$78:$F$82</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0559232"/>
        <c:axId val="90560768"/>
      </c:barChart>
      <c:catAx>
        <c:axId val="905592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0560768"/>
        <c:crosses val="autoZero"/>
        <c:auto val="1"/>
        <c:lblAlgn val="ctr"/>
        <c:lblOffset val="100"/>
        <c:noMultiLvlLbl val="0"/>
      </c:catAx>
      <c:valAx>
        <c:axId val="90560768"/>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05592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5. How satisfied are you with the following:</a:t>
            </a:r>
          </a:p>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Physical access to and in the building</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chemeClr val="accent5"/>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SingleArchiveResults!$D$86:$D$90</c:f>
              <c:strCache>
                <c:ptCount val="5"/>
                <c:pt idx="0">
                  <c:v>Very satisfied</c:v>
                </c:pt>
                <c:pt idx="1">
                  <c:v>Satisfied</c:v>
                </c:pt>
                <c:pt idx="2">
                  <c:v>Neither satisfied nor dissatisfied</c:v>
                </c:pt>
                <c:pt idx="3">
                  <c:v>Not very satisfied</c:v>
                </c:pt>
                <c:pt idx="4">
                  <c:v>Not at all satisfied</c:v>
                </c:pt>
              </c:strCache>
            </c:strRef>
          </c:cat>
          <c:val>
            <c:numRef>
              <c:f>SingleArchiveResults!$F$86:$F$90</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1644288"/>
        <c:axId val="91645824"/>
      </c:barChart>
      <c:catAx>
        <c:axId val="91644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1645824"/>
        <c:crosses val="autoZero"/>
        <c:auto val="1"/>
        <c:lblAlgn val="ctr"/>
        <c:lblOffset val="100"/>
        <c:noMultiLvlLbl val="0"/>
      </c:catAx>
      <c:valAx>
        <c:axId val="9164582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16442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5. How satisfied are you with the following:</a:t>
            </a:r>
          </a:p>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Lockers / toilets / rest or refreshment area</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SingleArchiveResults!$D$94:$D$98</c:f>
              <c:strCache>
                <c:ptCount val="5"/>
                <c:pt idx="0">
                  <c:v>Very satisfied</c:v>
                </c:pt>
                <c:pt idx="1">
                  <c:v>Satisfied</c:v>
                </c:pt>
                <c:pt idx="2">
                  <c:v>Neither satisfied nor dissatisfied</c:v>
                </c:pt>
                <c:pt idx="3">
                  <c:v>Not very satisfied</c:v>
                </c:pt>
                <c:pt idx="4">
                  <c:v>Not at all satisfied</c:v>
                </c:pt>
              </c:strCache>
            </c:strRef>
          </c:cat>
          <c:val>
            <c:numRef>
              <c:f>SingleArchiveResults!$F$94:$F$98</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1688960"/>
        <c:axId val="91690496"/>
      </c:barChart>
      <c:catAx>
        <c:axId val="91688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1690496"/>
        <c:crosses val="autoZero"/>
        <c:auto val="1"/>
        <c:lblAlgn val="ctr"/>
        <c:lblOffset val="100"/>
        <c:noMultiLvlLbl val="0"/>
      </c:catAx>
      <c:valAx>
        <c:axId val="91690496"/>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16889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5. How satisfied are you with the following:</a:t>
            </a:r>
          </a:p>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Welcome / reception</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chemeClr val="accent5"/>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SingleArchiveResults!$D$102:$D$106</c:f>
              <c:strCache>
                <c:ptCount val="5"/>
                <c:pt idx="0">
                  <c:v>Very satisfied</c:v>
                </c:pt>
                <c:pt idx="1">
                  <c:v>Satisfied</c:v>
                </c:pt>
                <c:pt idx="2">
                  <c:v>Neither satisfied nor dissatisfied</c:v>
                </c:pt>
                <c:pt idx="3">
                  <c:v>Not very satisfied</c:v>
                </c:pt>
                <c:pt idx="4">
                  <c:v>Not at all satisfied</c:v>
                </c:pt>
              </c:strCache>
            </c:strRef>
          </c:cat>
          <c:val>
            <c:numRef>
              <c:f>SingleArchiveResults!$F$102:$F$106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1725184"/>
        <c:axId val="91735168"/>
      </c:barChart>
      <c:catAx>
        <c:axId val="917251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1735168"/>
        <c:crosses val="autoZero"/>
        <c:auto val="1"/>
        <c:lblAlgn val="ctr"/>
        <c:lblOffset val="100"/>
        <c:noMultiLvlLbl val="0"/>
      </c:catAx>
      <c:valAx>
        <c:axId val="91735168"/>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17251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6.  Please rate the following services used during your visit to this archive: Availability of our computers</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SingleArchiveResults!$D$110:$D$114</c:f>
              <c:strCache>
                <c:ptCount val="5"/>
                <c:pt idx="0">
                  <c:v>Very good</c:v>
                </c:pt>
                <c:pt idx="1">
                  <c:v>Fairly good</c:v>
                </c:pt>
                <c:pt idx="2">
                  <c:v>Neither good nor poor</c:v>
                </c:pt>
                <c:pt idx="3">
                  <c:v>Poor</c:v>
                </c:pt>
                <c:pt idx="4">
                  <c:v>Very poor</c:v>
                </c:pt>
              </c:strCache>
            </c:strRef>
          </c:cat>
          <c:val>
            <c:numRef>
              <c:f>SingleArchiveResults!$F$110:$F$114</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2109824"/>
        <c:axId val="92115712"/>
      </c:barChart>
      <c:catAx>
        <c:axId val="921098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2115712"/>
        <c:crosses val="autoZero"/>
        <c:auto val="1"/>
        <c:lblAlgn val="ctr"/>
        <c:lblOffset val="100"/>
        <c:noMultiLvlLbl val="0"/>
      </c:catAx>
      <c:valAx>
        <c:axId val="9211571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2109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6.  Please rate the following services used during your visit to this archive: Speed of our computers</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SingleArchiveResults!$D$118:$D$122</c:f>
              <c:strCache>
                <c:ptCount val="5"/>
                <c:pt idx="0">
                  <c:v>Very good</c:v>
                </c:pt>
                <c:pt idx="1">
                  <c:v>Fairly good</c:v>
                </c:pt>
                <c:pt idx="2">
                  <c:v>Neither good nor poor</c:v>
                </c:pt>
                <c:pt idx="3">
                  <c:v>Poor</c:v>
                </c:pt>
                <c:pt idx="4">
                  <c:v>Very poor</c:v>
                </c:pt>
              </c:strCache>
            </c:strRef>
          </c:cat>
          <c:val>
            <c:numRef>
              <c:f>SingleArchiveResults!$F$118:$F$122</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2211840"/>
        <c:axId val="92221824"/>
      </c:barChart>
      <c:catAx>
        <c:axId val="92211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2221824"/>
        <c:crosses val="autoZero"/>
        <c:auto val="1"/>
        <c:lblAlgn val="ctr"/>
        <c:lblOffset val="100"/>
        <c:noMultiLvlLbl val="0"/>
      </c:catAx>
      <c:valAx>
        <c:axId val="9222182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22118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6.  Please rate the following services used during your visit to this archive: Usability of our online catalogue</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SingleArchiveResults!$D$126:$D$130</c:f>
              <c:strCache>
                <c:ptCount val="5"/>
                <c:pt idx="0">
                  <c:v>Very good</c:v>
                </c:pt>
                <c:pt idx="1">
                  <c:v>Fairly good</c:v>
                </c:pt>
                <c:pt idx="2">
                  <c:v>Neither good nor poor</c:v>
                </c:pt>
                <c:pt idx="3">
                  <c:v>Poor</c:v>
                </c:pt>
                <c:pt idx="4">
                  <c:v>Very poor</c:v>
                </c:pt>
              </c:strCache>
            </c:strRef>
          </c:cat>
          <c:val>
            <c:numRef>
              <c:f>SingleArchiveResults!$F$126:$F$130</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2248320"/>
        <c:axId val="92266496"/>
      </c:barChart>
      <c:catAx>
        <c:axId val="92248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2266496"/>
        <c:crosses val="autoZero"/>
        <c:auto val="1"/>
        <c:lblAlgn val="ctr"/>
        <c:lblOffset val="100"/>
        <c:noMultiLvlLbl val="0"/>
      </c:catAx>
      <c:valAx>
        <c:axId val="92266496"/>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22483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6.  Please rate the following services used during your visit to this archive: Quality of our online catalogue</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SingleArchiveResults!$D$134:$D$138</c:f>
              <c:strCache>
                <c:ptCount val="5"/>
                <c:pt idx="0">
                  <c:v>Very good</c:v>
                </c:pt>
                <c:pt idx="1">
                  <c:v>Fairly good</c:v>
                </c:pt>
                <c:pt idx="2">
                  <c:v>Neither good nor poor</c:v>
                </c:pt>
                <c:pt idx="3">
                  <c:v>Poor</c:v>
                </c:pt>
                <c:pt idx="4">
                  <c:v>Very poor</c:v>
                </c:pt>
              </c:strCache>
            </c:strRef>
          </c:cat>
          <c:val>
            <c:numRef>
              <c:f>SingleArchiveResults!$F$134:$F$138</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6167808"/>
        <c:axId val="96169344"/>
      </c:barChart>
      <c:catAx>
        <c:axId val="961678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6169344"/>
        <c:crosses val="autoZero"/>
        <c:auto val="1"/>
        <c:lblAlgn val="ctr"/>
        <c:lblOffset val="100"/>
        <c:noMultiLvlLbl val="0"/>
      </c:catAx>
      <c:valAx>
        <c:axId val="9616934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61678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6.  Please rate the following services used during your visit to this archive: Quality of our other online resources</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SingleArchiveResults!$D$142:$D$146</c:f>
              <c:strCache>
                <c:ptCount val="5"/>
                <c:pt idx="0">
                  <c:v>Very good</c:v>
                </c:pt>
                <c:pt idx="1">
                  <c:v>Fairly good</c:v>
                </c:pt>
                <c:pt idx="2">
                  <c:v>Neither good nor poor</c:v>
                </c:pt>
                <c:pt idx="3">
                  <c:v>Poor</c:v>
                </c:pt>
                <c:pt idx="4">
                  <c:v>Very poor</c:v>
                </c:pt>
              </c:strCache>
            </c:strRef>
          </c:cat>
          <c:val>
            <c:numRef>
              <c:f>SingleArchiveResults!$F$142:$F$146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6200192"/>
        <c:axId val="96201728"/>
      </c:barChart>
      <c:catAx>
        <c:axId val="962001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6201728"/>
        <c:crosses val="autoZero"/>
        <c:auto val="1"/>
        <c:lblAlgn val="ctr"/>
        <c:lblOffset val="100"/>
        <c:noMultiLvlLbl val="0"/>
      </c:catAx>
      <c:valAx>
        <c:axId val="96201728"/>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62001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 (b) If No at (a) above, have you visited this archive before?</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652D89"/>
              </a:solidFill>
              <a:ln w="25400">
                <a:solidFill>
                  <a:schemeClr val="lt1"/>
                </a:solidFill>
              </a:ln>
              <a:effectLst/>
              <a:sp3d contourW="25400">
                <a:contourClr>
                  <a:schemeClr val="lt1"/>
                </a:contourClr>
              </a:sp3d>
            </c:spPr>
          </c:dPt>
          <c:dPt>
            <c:idx val="1"/>
            <c:bubble3D val="0"/>
            <c:spPr>
              <a:solidFill>
                <a:srgbClr val="F68933"/>
              </a:solidFill>
              <a:ln w="25400">
                <a:solidFill>
                  <a:schemeClr val="lt1"/>
                </a:solidFill>
              </a:ln>
              <a:effectLst/>
              <a:sp3d contourW="25400">
                <a:contourClr>
                  <a:schemeClr val="lt1"/>
                </a:contourClr>
              </a:sp3d>
            </c:spPr>
          </c:dPt>
          <c:dLbls>
            <c:dLbl>
              <c:idx val="0"/>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dLbl>
              <c:idx val="1"/>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F68933"/>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spPr>
              <a:solidFill>
                <a:schemeClr val="bg1"/>
              </a:solid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SingleArchiveResults!$D$9:$D$10</c:f>
              <c:strCache>
                <c:ptCount val="2"/>
                <c:pt idx="0">
                  <c:v>Yes</c:v>
                </c:pt>
                <c:pt idx="1">
                  <c:v>No</c:v>
                </c:pt>
              </c:strCache>
            </c:strRef>
          </c:cat>
          <c:val>
            <c:numRef>
              <c:f>SingleArchiveResults!$F$9:$F$10</c:f>
              <c:numCache>
                <c:formatCode>0%</c:formatCode>
                <c:ptCount val="2"/>
                <c:pt idx="0">
                  <c:v>0</c:v>
                </c:pt>
                <c:pt idx="1">
                  <c:v>0</c:v>
                </c:pt>
              </c:numCache>
            </c:numRef>
          </c:val>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6.  Please rate the following services used during your visit to this archive: Access to other online resources</a:t>
            </a:r>
          </a:p>
        </c:rich>
      </c:tx>
      <c:overlay val="0"/>
      <c:spPr>
        <a:noFill/>
        <a:ln>
          <a:noFill/>
        </a:ln>
        <a:effectLst/>
      </c:spPr>
    </c:title>
    <c:autoTitleDeleted val="0"/>
    <c:plotArea>
      <c:layout/>
      <c:barChart>
        <c:barDir val="bar"/>
        <c:grouping val="clustered"/>
        <c:varyColors val="1"/>
        <c:ser>
          <c:idx val="0"/>
          <c:order val="0"/>
          <c:spPr>
            <a:solidFill>
              <a:srgbClr val="652D89"/>
            </a:solidFill>
          </c:spPr>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SingleArchiveResults!$D$150:$D$154</c:f>
              <c:strCache>
                <c:ptCount val="5"/>
                <c:pt idx="0">
                  <c:v>Very good</c:v>
                </c:pt>
                <c:pt idx="1">
                  <c:v>Fairly good</c:v>
                </c:pt>
                <c:pt idx="2">
                  <c:v>Neither good nor poor</c:v>
                </c:pt>
                <c:pt idx="3">
                  <c:v>Poor</c:v>
                </c:pt>
                <c:pt idx="4">
                  <c:v>Very poor</c:v>
                </c:pt>
              </c:strCache>
            </c:strRef>
          </c:cat>
          <c:val>
            <c:numRef>
              <c:f>SingleArchiveResults!$F$150:$F$154</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6248960"/>
        <c:axId val="96250496"/>
      </c:barChart>
      <c:catAx>
        <c:axId val="96248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6250496"/>
        <c:crosses val="autoZero"/>
        <c:auto val="1"/>
        <c:lblAlgn val="ctr"/>
        <c:lblOffset val="100"/>
        <c:noMultiLvlLbl val="0"/>
      </c:catAx>
      <c:valAx>
        <c:axId val="96250496"/>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62489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7. (a) Please rate how satisfied you are with the following services:</a:t>
            </a:r>
            <a:r>
              <a:rPr lang="en-GB" b="1" baseline="0"/>
              <a:t> Availability of seating</a:t>
            </a:r>
            <a:endParaRPr lang="en-GB" b="1"/>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SingleArchiveResults!$D$158:$D$162</c:f>
              <c:strCache>
                <c:ptCount val="5"/>
                <c:pt idx="0">
                  <c:v>Very satisfied</c:v>
                </c:pt>
                <c:pt idx="1">
                  <c:v>Satisfied</c:v>
                </c:pt>
                <c:pt idx="2">
                  <c:v>Neither satisfied nor dissatisfied</c:v>
                </c:pt>
                <c:pt idx="3">
                  <c:v>Not very satisfied</c:v>
                </c:pt>
                <c:pt idx="4">
                  <c:v>Not at all satisfied</c:v>
                </c:pt>
              </c:strCache>
            </c:strRef>
          </c:cat>
          <c:val>
            <c:numRef>
              <c:f>SingleArchiveResults!$F$158:$F$162</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6342784"/>
        <c:axId val="96344320"/>
      </c:barChart>
      <c:catAx>
        <c:axId val="963427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6344320"/>
        <c:crosses val="autoZero"/>
        <c:auto val="1"/>
        <c:lblAlgn val="ctr"/>
        <c:lblOffset val="100"/>
        <c:noMultiLvlLbl val="0"/>
      </c:catAx>
      <c:valAx>
        <c:axId val="96344320"/>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63427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7. (a) Please rate how satisfied you are with the following services:</a:t>
            </a:r>
            <a:r>
              <a:rPr lang="en-GB" b="1" baseline="0"/>
              <a:t> Quality of our paper catalogues</a:t>
            </a:r>
            <a:endParaRPr lang="en-GB" b="1"/>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SingleArchiveResults!$D$166:$D$170</c:f>
              <c:strCache>
                <c:ptCount val="5"/>
                <c:pt idx="0">
                  <c:v>Very satisfied</c:v>
                </c:pt>
                <c:pt idx="1">
                  <c:v>Satisfied</c:v>
                </c:pt>
                <c:pt idx="2">
                  <c:v>Neither satisfied nor dissatisfied</c:v>
                </c:pt>
                <c:pt idx="3">
                  <c:v>Not very satisfied</c:v>
                </c:pt>
                <c:pt idx="4">
                  <c:v>Not at all satisfied</c:v>
                </c:pt>
              </c:strCache>
            </c:strRef>
          </c:cat>
          <c:val>
            <c:numRef>
              <c:f>SingleArchiveResults!$F$166:$F$170</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6400128"/>
        <c:axId val="96401664"/>
      </c:barChart>
      <c:catAx>
        <c:axId val="96400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6401664"/>
        <c:crosses val="autoZero"/>
        <c:auto val="1"/>
        <c:lblAlgn val="ctr"/>
        <c:lblOffset val="100"/>
        <c:noMultiLvlLbl val="0"/>
      </c:catAx>
      <c:valAx>
        <c:axId val="9640166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6400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7. (a) Please rate how satisfied you are with the following services:</a:t>
            </a:r>
            <a:r>
              <a:rPr lang="en-GB" b="1" baseline="0"/>
              <a:t> Quality of our other paper resources</a:t>
            </a:r>
            <a:endParaRPr lang="en-GB" b="1"/>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SingleArchiveResults!$D$174:$D$178</c:f>
              <c:strCache>
                <c:ptCount val="5"/>
                <c:pt idx="0">
                  <c:v>Very satisfied</c:v>
                </c:pt>
                <c:pt idx="1">
                  <c:v>Satisfied</c:v>
                </c:pt>
                <c:pt idx="2">
                  <c:v>Neither satisfied nor dissatisfied</c:v>
                </c:pt>
                <c:pt idx="3">
                  <c:v>Not very satisfied</c:v>
                </c:pt>
                <c:pt idx="4">
                  <c:v>Not at all satisfied</c:v>
                </c:pt>
              </c:strCache>
            </c:strRef>
          </c:cat>
          <c:val>
            <c:numRef>
              <c:f>SingleArchiveResults!$F$174:$F$178</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6440704"/>
        <c:axId val="96442240"/>
      </c:barChart>
      <c:catAx>
        <c:axId val="964407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6442240"/>
        <c:crosses val="autoZero"/>
        <c:auto val="1"/>
        <c:lblAlgn val="ctr"/>
        <c:lblOffset val="100"/>
        <c:noMultiLvlLbl val="0"/>
      </c:catAx>
      <c:valAx>
        <c:axId val="96442240"/>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64407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7. (a) Please rate how satisfied you are with the following services:</a:t>
            </a:r>
            <a:r>
              <a:rPr lang="en-GB" b="1" baseline="0"/>
              <a:t> Document ordering system</a:t>
            </a:r>
            <a:endParaRPr lang="en-GB" b="1"/>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SingleArchiveResults!$D$182:$D$186</c:f>
              <c:strCache>
                <c:ptCount val="5"/>
                <c:pt idx="0">
                  <c:v>Very satisfied</c:v>
                </c:pt>
                <c:pt idx="1">
                  <c:v>Satisfied</c:v>
                </c:pt>
                <c:pt idx="2">
                  <c:v>Neither satisfied nor dissatisfied</c:v>
                </c:pt>
                <c:pt idx="3">
                  <c:v>Not very satisfied</c:v>
                </c:pt>
                <c:pt idx="4">
                  <c:v>Not at all satisfied</c:v>
                </c:pt>
              </c:strCache>
            </c:strRef>
          </c:cat>
          <c:val>
            <c:numRef>
              <c:f>SingleArchiveResults!$F$182:$F$186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6555008"/>
        <c:axId val="96556544"/>
      </c:barChart>
      <c:catAx>
        <c:axId val="96555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6556544"/>
        <c:crosses val="autoZero"/>
        <c:auto val="1"/>
        <c:lblAlgn val="ctr"/>
        <c:lblOffset val="100"/>
        <c:noMultiLvlLbl val="0"/>
      </c:catAx>
      <c:valAx>
        <c:axId val="9655654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65550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7. (a) Please rate how satisfied you are with the following services:</a:t>
            </a:r>
            <a:r>
              <a:rPr lang="en-GB" b="1" baseline="0"/>
              <a:t> Document delivery system</a:t>
            </a:r>
            <a:endParaRPr lang="en-GB" b="1"/>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SingleArchiveResults!$D$190:$D$194</c:f>
              <c:strCache>
                <c:ptCount val="5"/>
                <c:pt idx="0">
                  <c:v>Very satisfied</c:v>
                </c:pt>
                <c:pt idx="1">
                  <c:v>Satisfied</c:v>
                </c:pt>
                <c:pt idx="2">
                  <c:v>Neither satisfied nor dissatisfied</c:v>
                </c:pt>
                <c:pt idx="3">
                  <c:v>Not very satisfied</c:v>
                </c:pt>
                <c:pt idx="4">
                  <c:v>Not at all satisfied</c:v>
                </c:pt>
              </c:strCache>
            </c:strRef>
          </c:cat>
          <c:val>
            <c:numRef>
              <c:f>SingleArchiveResults!$F$190:$F$194</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6583040"/>
        <c:axId val="96593024"/>
      </c:barChart>
      <c:catAx>
        <c:axId val="965830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6593024"/>
        <c:crosses val="autoZero"/>
        <c:auto val="1"/>
        <c:lblAlgn val="ctr"/>
        <c:lblOffset val="100"/>
        <c:noMultiLvlLbl val="0"/>
      </c:catAx>
      <c:valAx>
        <c:axId val="9659302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65830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7. (a) Please rate how satisfied you are with the following services:</a:t>
            </a:r>
            <a:r>
              <a:rPr lang="en-GB" b="1" baseline="0"/>
              <a:t> Microfilm and microfiche facilities</a:t>
            </a:r>
            <a:endParaRPr lang="en-GB" b="1"/>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SingleArchiveResults!$D$198:$D$202</c:f>
              <c:strCache>
                <c:ptCount val="5"/>
                <c:pt idx="0">
                  <c:v>Very satisfied</c:v>
                </c:pt>
                <c:pt idx="1">
                  <c:v>Satisfied</c:v>
                </c:pt>
                <c:pt idx="2">
                  <c:v>Neither satisfied nor dissatisfied</c:v>
                </c:pt>
                <c:pt idx="3">
                  <c:v>Not very satisfied</c:v>
                </c:pt>
                <c:pt idx="4">
                  <c:v>Not at all satisfied</c:v>
                </c:pt>
              </c:strCache>
            </c:strRef>
          </c:cat>
          <c:val>
            <c:numRef>
              <c:f>SingleArchiveResults!$F$198:$F$202</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6492160"/>
        <c:axId val="96506240"/>
      </c:barChart>
      <c:catAx>
        <c:axId val="964921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6506240"/>
        <c:crosses val="autoZero"/>
        <c:auto val="1"/>
        <c:lblAlgn val="ctr"/>
        <c:lblOffset val="100"/>
        <c:noMultiLvlLbl val="0"/>
      </c:catAx>
      <c:valAx>
        <c:axId val="96506240"/>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6492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7. (a) Please rate how satisfied you are with the following services:</a:t>
            </a:r>
            <a:r>
              <a:rPr lang="en-GB" b="1" baseline="0"/>
              <a:t> Our copy services</a:t>
            </a:r>
            <a:endParaRPr lang="en-GB" b="1"/>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SingleArchiveResults!$D$206:$D$210</c:f>
              <c:strCache>
                <c:ptCount val="5"/>
                <c:pt idx="0">
                  <c:v>Very satisfied</c:v>
                </c:pt>
                <c:pt idx="1">
                  <c:v>Satisfied</c:v>
                </c:pt>
                <c:pt idx="2">
                  <c:v>Neither satisfied nor dissatisfied</c:v>
                </c:pt>
                <c:pt idx="3">
                  <c:v>Not very satisfied</c:v>
                </c:pt>
                <c:pt idx="4">
                  <c:v>Not at all satisfied</c:v>
                </c:pt>
              </c:strCache>
            </c:strRef>
          </c:cat>
          <c:val>
            <c:numRef>
              <c:f>SingleArchiveResults!$F$206:$F$210</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7270016"/>
        <c:axId val="97275904"/>
      </c:barChart>
      <c:catAx>
        <c:axId val="972700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7275904"/>
        <c:crosses val="autoZero"/>
        <c:auto val="1"/>
        <c:lblAlgn val="ctr"/>
        <c:lblOffset val="100"/>
        <c:noMultiLvlLbl val="0"/>
      </c:catAx>
      <c:valAx>
        <c:axId val="9727590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72700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7. (a) Please rate how satisfied you are with the following services:</a:t>
            </a:r>
            <a:r>
              <a:rPr lang="en-GB" b="1" baseline="0"/>
              <a:t> Self-service photography</a:t>
            </a:r>
            <a:endParaRPr lang="en-GB" b="1"/>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SingleArchiveResults!$D$214:$D$218</c:f>
              <c:strCache>
                <c:ptCount val="5"/>
                <c:pt idx="0">
                  <c:v>Very satisfied</c:v>
                </c:pt>
                <c:pt idx="1">
                  <c:v>Satisfied</c:v>
                </c:pt>
                <c:pt idx="2">
                  <c:v>Neither satisfied nor dissatisfied</c:v>
                </c:pt>
                <c:pt idx="3">
                  <c:v>Not very satisfied</c:v>
                </c:pt>
                <c:pt idx="4">
                  <c:v>Not at all satisfied</c:v>
                </c:pt>
              </c:strCache>
            </c:strRef>
          </c:cat>
          <c:val>
            <c:numRef>
              <c:f>SingleArchiveResults!$F$214:$F$218</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7302400"/>
        <c:axId val="97303936"/>
      </c:barChart>
      <c:catAx>
        <c:axId val="97302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7303936"/>
        <c:crosses val="autoZero"/>
        <c:auto val="1"/>
        <c:lblAlgn val="ctr"/>
        <c:lblOffset val="100"/>
        <c:noMultiLvlLbl val="0"/>
      </c:catAx>
      <c:valAx>
        <c:axId val="97303936"/>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7302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7. (b) Regarding Welsh language provision, how satisfied are you with the following services?</a:t>
            </a:r>
            <a:r>
              <a:rPr lang="en-GB" b="1" baseline="0"/>
              <a:t> Verbal communication</a:t>
            </a:r>
            <a:endParaRPr lang="en-GB" b="1"/>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SingleArchiveResults!$D$222:$D$226</c:f>
              <c:strCache>
                <c:ptCount val="5"/>
                <c:pt idx="0">
                  <c:v>Very satisfied</c:v>
                </c:pt>
                <c:pt idx="1">
                  <c:v>Satisfied</c:v>
                </c:pt>
                <c:pt idx="2">
                  <c:v>Neither satisfied nor dissatisfied</c:v>
                </c:pt>
                <c:pt idx="3">
                  <c:v>Not very satisfied</c:v>
                </c:pt>
                <c:pt idx="4">
                  <c:v>Not at all satisfied</c:v>
                </c:pt>
              </c:strCache>
            </c:strRef>
          </c:cat>
          <c:val>
            <c:numRef>
              <c:f>SingleArchiveResults!$F$222:$F$226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7363456"/>
        <c:axId val="97364992"/>
      </c:barChart>
      <c:catAx>
        <c:axId val="973634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7364992"/>
        <c:crosses val="autoZero"/>
        <c:auto val="1"/>
        <c:lblAlgn val="ctr"/>
        <c:lblOffset val="100"/>
        <c:noMultiLvlLbl val="0"/>
      </c:catAx>
      <c:valAx>
        <c:axId val="9736499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73634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 (a) Is this your first visit to any archive?</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652D89"/>
              </a:solidFill>
              <a:ln w="25400">
                <a:solidFill>
                  <a:schemeClr val="lt1"/>
                </a:solidFill>
              </a:ln>
              <a:effectLst/>
              <a:sp3d contourW="25400">
                <a:contourClr>
                  <a:schemeClr val="lt1"/>
                </a:contourClr>
              </a:sp3d>
            </c:spPr>
          </c:dPt>
          <c:dPt>
            <c:idx val="1"/>
            <c:bubble3D val="0"/>
            <c:spPr>
              <a:solidFill>
                <a:srgbClr val="F68933"/>
              </a:solidFill>
              <a:ln w="25400">
                <a:solidFill>
                  <a:schemeClr val="lt1"/>
                </a:solidFill>
              </a:ln>
              <a:effectLst/>
              <a:sp3d contourW="25400">
                <a:contourClr>
                  <a:schemeClr val="lt1"/>
                </a:contourClr>
              </a:sp3d>
            </c:spPr>
          </c:dPt>
          <c:dLbls>
            <c:dLbl>
              <c:idx val="0"/>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dLbl>
              <c:idx val="1"/>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F68933"/>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spPr>
              <a:no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SingleArchiveResults!$D$4:$D$5</c:f>
              <c:strCache>
                <c:ptCount val="2"/>
                <c:pt idx="0">
                  <c:v>Yes</c:v>
                </c:pt>
                <c:pt idx="1">
                  <c:v>No</c:v>
                </c:pt>
              </c:strCache>
            </c:strRef>
          </c:cat>
          <c:val>
            <c:numRef>
              <c:f>SingleArchiveResults!$F$4:$F$5</c:f>
              <c:numCache>
                <c:formatCode>0%</c:formatCode>
                <c:ptCount val="2"/>
                <c:pt idx="0">
                  <c:v>0</c:v>
                </c:pt>
                <c:pt idx="1">
                  <c:v>0</c:v>
                </c:pt>
              </c:numCache>
            </c:numRef>
          </c:val>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7. (b) Regarding Welsh language provision, how satisfied are you with the following services?</a:t>
            </a:r>
            <a:r>
              <a:rPr lang="en-GB" b="1" baseline="0"/>
              <a:t> Printed catalogues or resources</a:t>
            </a:r>
            <a:endParaRPr lang="en-GB" b="1"/>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SingleArchiveResults!$D$230:$D$234</c:f>
              <c:strCache>
                <c:ptCount val="5"/>
                <c:pt idx="0">
                  <c:v>Very satisfied</c:v>
                </c:pt>
                <c:pt idx="1">
                  <c:v>Satisfied</c:v>
                </c:pt>
                <c:pt idx="2">
                  <c:v>Neither satisfied nor dissatisfied</c:v>
                </c:pt>
                <c:pt idx="3">
                  <c:v>Not very satisfied</c:v>
                </c:pt>
                <c:pt idx="4">
                  <c:v>Not at all satisfied</c:v>
                </c:pt>
              </c:strCache>
            </c:strRef>
          </c:cat>
          <c:val>
            <c:numRef>
              <c:f>SingleArchiveResults!$F$230:$F$234</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7465472"/>
        <c:axId val="97467008"/>
      </c:barChart>
      <c:catAx>
        <c:axId val="974654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7467008"/>
        <c:crosses val="autoZero"/>
        <c:auto val="1"/>
        <c:lblAlgn val="ctr"/>
        <c:lblOffset val="100"/>
        <c:noMultiLvlLbl val="0"/>
      </c:catAx>
      <c:valAx>
        <c:axId val="97467008"/>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74654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7. (b) Regarding Welsh language provision, how satisfied are you with the following services?</a:t>
            </a:r>
            <a:r>
              <a:rPr lang="en-GB" b="1" baseline="0"/>
              <a:t> Online catalogue or resources</a:t>
            </a:r>
            <a:endParaRPr lang="en-GB" b="1"/>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SingleArchiveResults!$D$238:$D$242</c:f>
              <c:strCache>
                <c:ptCount val="5"/>
                <c:pt idx="0">
                  <c:v>Very satisfied</c:v>
                </c:pt>
                <c:pt idx="1">
                  <c:v>Satisfied</c:v>
                </c:pt>
                <c:pt idx="2">
                  <c:v>Neither satisfied nor dissatisfied</c:v>
                </c:pt>
                <c:pt idx="3">
                  <c:v>Not very satisfied</c:v>
                </c:pt>
                <c:pt idx="4">
                  <c:v>Not at all satisfied</c:v>
                </c:pt>
              </c:strCache>
            </c:strRef>
          </c:cat>
          <c:val>
            <c:numRef>
              <c:f>SingleArchiveResults!$F$238:$F$242</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7510144"/>
        <c:axId val="97511680"/>
      </c:barChart>
      <c:catAx>
        <c:axId val="97510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7511680"/>
        <c:crosses val="autoZero"/>
        <c:auto val="1"/>
        <c:lblAlgn val="ctr"/>
        <c:lblOffset val="100"/>
        <c:noMultiLvlLbl val="0"/>
      </c:catAx>
      <c:valAx>
        <c:axId val="97511680"/>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7510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8. Please mark the archive overall out of 10</a:t>
            </a:r>
          </a:p>
        </c:rich>
      </c:tx>
      <c:overlay val="0"/>
      <c:spPr>
        <a:noFill/>
        <a:ln>
          <a:noFill/>
        </a:ln>
        <a:effectLst/>
      </c:spPr>
    </c:title>
    <c:autoTitleDeleted val="0"/>
    <c:plotArea>
      <c:layout/>
      <c:barChart>
        <c:barDir val="bar"/>
        <c:grouping val="percentStacked"/>
        <c:varyColors val="0"/>
        <c:ser>
          <c:idx val="0"/>
          <c:order val="0"/>
          <c:spPr>
            <a:solidFill>
              <a:srgbClr val="652D89"/>
            </a:solidFill>
            <a:ln>
              <a:solidFill>
                <a:schemeClr val="accent1"/>
              </a:solid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layout/>
                <c15:showLeaderLines val="0"/>
              </c:ext>
            </c:extLst>
          </c:dLbls>
          <c:cat>
            <c:strRef>
              <c:f>SingleArchiveResults!$D$246</c:f>
              <c:strCache>
                <c:ptCount val="1"/>
                <c:pt idx="0">
                  <c:v>Overall, how do you rate this archive?</c:v>
                </c:pt>
              </c:strCache>
            </c:strRef>
          </c:cat>
          <c:val>
            <c:numRef>
              <c:f>SingleArchiveResults!$F$246</c:f>
              <c:numCache>
                <c:formatCode>0.0</c:formatCode>
                <c:ptCount val="1"/>
                <c:pt idx="0">
                  <c:v>0</c:v>
                </c:pt>
              </c:numCache>
            </c:numRef>
          </c:val>
        </c:ser>
        <c:ser>
          <c:idx val="1"/>
          <c:order val="1"/>
          <c:spPr>
            <a:noFill/>
            <a:ln>
              <a:solidFill>
                <a:srgbClr val="652D89"/>
              </a:solidFill>
            </a:ln>
            <a:effectLst/>
          </c:spPr>
          <c:invertIfNegative val="0"/>
          <c:cat>
            <c:strRef>
              <c:f>SingleArchiveResults!$D$246</c:f>
              <c:strCache>
                <c:ptCount val="1"/>
                <c:pt idx="0">
                  <c:v>Overall, how do you rate this archive?</c:v>
                </c:pt>
              </c:strCache>
            </c:strRef>
          </c:cat>
          <c:val>
            <c:numRef>
              <c:f>SingleArchiveResults!$G$246</c:f>
              <c:numCache>
                <c:formatCode>0.0</c:formatCode>
                <c:ptCount val="1"/>
                <c:pt idx="0">
                  <c:v>0</c:v>
                </c:pt>
              </c:numCache>
            </c:numRef>
          </c:val>
        </c:ser>
        <c:dLbls>
          <c:showLegendKey val="0"/>
          <c:showVal val="0"/>
          <c:showCatName val="0"/>
          <c:showSerName val="0"/>
          <c:showPercent val="0"/>
          <c:showBubbleSize val="0"/>
        </c:dLbls>
        <c:gapWidth val="50"/>
        <c:overlap val="100"/>
        <c:axId val="97529216"/>
        <c:axId val="97547392"/>
      </c:barChart>
      <c:catAx>
        <c:axId val="97529216"/>
        <c:scaling>
          <c:orientation val="minMax"/>
        </c:scaling>
        <c:delete val="1"/>
        <c:axPos val="l"/>
        <c:numFmt formatCode="General" sourceLinked="1"/>
        <c:majorTickMark val="none"/>
        <c:minorTickMark val="none"/>
        <c:tickLblPos val="nextTo"/>
        <c:crossAx val="97547392"/>
        <c:crosses val="autoZero"/>
        <c:auto val="1"/>
        <c:lblAlgn val="ctr"/>
        <c:lblOffset val="100"/>
        <c:noMultiLvlLbl val="0"/>
      </c:catAx>
      <c:valAx>
        <c:axId val="97547392"/>
        <c:scaling>
          <c:orientation val="minMax"/>
          <c:min val="0"/>
        </c:scaling>
        <c:delete val="1"/>
        <c:axPos val="b"/>
        <c:numFmt formatCode="0%" sourceLinked="1"/>
        <c:majorTickMark val="none"/>
        <c:minorTickMark val="none"/>
        <c:tickLblPos val="nextTo"/>
        <c:crossAx val="97529216"/>
        <c:crosses val="autoZero"/>
        <c:crossBetween val="between"/>
        <c:majorUnit val="0.2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9. What was your primary method of travel to this area / archive today?</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Sheet4!$I$31:$I$35</c:f>
              <c:strCache>
                <c:ptCount val="5"/>
                <c:pt idx="0">
                  <c:v>..</c:v>
                </c:pt>
                <c:pt idx="1">
                  <c:v>..</c:v>
                </c:pt>
                <c:pt idx="2">
                  <c:v>..</c:v>
                </c:pt>
                <c:pt idx="3">
                  <c:v>..</c:v>
                </c:pt>
                <c:pt idx="4">
                  <c:v>Other</c:v>
                </c:pt>
              </c:strCache>
            </c:strRef>
          </c:cat>
          <c:val>
            <c:numRef>
              <c:f>Sheet4!$J$31:$J$35</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7664000"/>
        <c:axId val="97665792"/>
      </c:barChart>
      <c:catAx>
        <c:axId val="976640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7665792"/>
        <c:crosses val="autoZero"/>
        <c:auto val="1"/>
        <c:lblAlgn val="ctr"/>
        <c:lblOffset val="100"/>
        <c:noMultiLvlLbl val="0"/>
      </c:catAx>
      <c:valAx>
        <c:axId val="9766579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7664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11. Approximately how many hours have you spent at  this archive today?</a:t>
            </a:r>
          </a:p>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0" i="1"/>
              <a:t>Shown proportional to an 8 hour day</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chemeClr val="accent1"/>
            </a:solidFill>
          </c:spPr>
          <c:dPt>
            <c:idx val="0"/>
            <c:bubble3D val="0"/>
            <c:spPr>
              <a:solidFill>
                <a:srgbClr val="652D89"/>
              </a:solidFill>
              <a:ln w="25400">
                <a:solidFill>
                  <a:schemeClr val="lt1"/>
                </a:solidFill>
              </a:ln>
              <a:effectLst/>
              <a:sp3d contourW="25400">
                <a:contourClr>
                  <a:schemeClr val="lt1"/>
                </a:contourClr>
              </a:sp3d>
            </c:spPr>
          </c:dPt>
          <c:dPt>
            <c:idx val="1"/>
            <c:bubble3D val="0"/>
            <c:spPr>
              <a:noFill/>
              <a:ln w="25400">
                <a:solidFill>
                  <a:srgbClr val="652D89"/>
                </a:solidFill>
              </a:ln>
              <a:effectLst/>
              <a:sp3d contourW="25400">
                <a:contourClr>
                  <a:srgbClr val="652D89"/>
                </a:contourClr>
              </a:sp3d>
            </c:spPr>
          </c:dPt>
          <c:dLbls>
            <c:dLbl>
              <c:idx val="0"/>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spPr>
              <a:solidFill>
                <a:schemeClr val="bg1"/>
              </a:solid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1"/>
            <c:showSerName val="0"/>
            <c:showPercent val="0"/>
            <c:showBubbleSize val="0"/>
            <c:showLeaderLines val="0"/>
            <c:extLst>
              <c:ext xmlns:c15="http://schemas.microsoft.com/office/drawing/2012/chart" uri="{CE6537A1-D6FC-4f65-9D91-7224C49458BB}"/>
            </c:extLst>
          </c:dLbls>
          <c:val>
            <c:numRef>
              <c:f>SingleArchiveResults!$F$271:$G$271</c:f>
              <c:numCache>
                <c:formatCode>0.0</c:formatCode>
                <c:ptCount val="2"/>
                <c:pt idx="0">
                  <c:v>0</c:v>
                </c:pt>
                <c:pt idx="1">
                  <c:v>0</c:v>
                </c:pt>
              </c:numCache>
            </c:numRef>
          </c:val>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13. What benefits have you experienced from using archives? I improved my knowledge in an area of interest</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652D89"/>
              </a:solidFill>
              <a:ln w="25400">
                <a:solidFill>
                  <a:schemeClr val="lt1"/>
                </a:solidFill>
              </a:ln>
              <a:effectLst/>
              <a:sp3d contourW="25400">
                <a:contourClr>
                  <a:schemeClr val="lt1"/>
                </a:contourClr>
              </a:sp3d>
            </c:spPr>
          </c:dPt>
          <c:dPt>
            <c:idx val="1"/>
            <c:bubble3D val="0"/>
            <c:spPr>
              <a:solidFill>
                <a:srgbClr val="F68933"/>
              </a:solidFill>
              <a:ln w="25400">
                <a:solidFill>
                  <a:schemeClr val="lt1"/>
                </a:solidFill>
              </a:ln>
              <a:effectLst/>
              <a:sp3d contourW="25400">
                <a:contourClr>
                  <a:schemeClr val="lt1"/>
                </a:contourClr>
              </a:sp3d>
            </c:spPr>
          </c:dPt>
          <c:dLbls>
            <c:dLbl>
              <c:idx val="0"/>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dLbl>
              <c:idx val="1"/>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F68933"/>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spPr>
              <a:solidFill>
                <a:schemeClr val="bg1"/>
              </a:solid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SingleArchiveResults!$D$277:$D$278</c:f>
              <c:strCache>
                <c:ptCount val="2"/>
                <c:pt idx="0">
                  <c:v>Agree</c:v>
                </c:pt>
                <c:pt idx="1">
                  <c:v>Disagree</c:v>
                </c:pt>
              </c:strCache>
            </c:strRef>
          </c:cat>
          <c:val>
            <c:numRef>
              <c:f>SingleArchiveResults!$F$277:$F$278</c:f>
              <c:numCache>
                <c:formatCode>0%</c:formatCode>
                <c:ptCount val="2"/>
                <c:pt idx="0">
                  <c:v>0</c:v>
                </c:pt>
                <c:pt idx="1">
                  <c:v>0</c:v>
                </c:pt>
              </c:numCache>
            </c:numRef>
          </c:val>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13. What benefits have you experienced from using archives? I improved my knowledge in an area of interest</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652D89"/>
              </a:solidFill>
              <a:ln w="25400">
                <a:solidFill>
                  <a:schemeClr val="lt1"/>
                </a:solidFill>
              </a:ln>
              <a:effectLst/>
              <a:sp3d contourW="25400">
                <a:contourClr>
                  <a:schemeClr val="lt1"/>
                </a:contourClr>
              </a:sp3d>
            </c:spPr>
          </c:dPt>
          <c:dPt>
            <c:idx val="1"/>
            <c:bubble3D val="0"/>
            <c:spPr>
              <a:solidFill>
                <a:srgbClr val="F68933"/>
              </a:solidFill>
              <a:ln w="25400">
                <a:solidFill>
                  <a:schemeClr val="lt1"/>
                </a:solidFill>
              </a:ln>
              <a:effectLst/>
              <a:sp3d contourW="25400">
                <a:contourClr>
                  <a:schemeClr val="lt1"/>
                </a:contourClr>
              </a:sp3d>
            </c:spPr>
          </c:dPt>
          <c:dLbls>
            <c:dLbl>
              <c:idx val="0"/>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dLbl>
              <c:idx val="1"/>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F68933"/>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spPr>
              <a:solidFill>
                <a:schemeClr val="bg1"/>
              </a:solid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SingleArchiveResults!$D$282:$D$283</c:f>
              <c:strCache>
                <c:ptCount val="2"/>
                <c:pt idx="0">
                  <c:v>Agree</c:v>
                </c:pt>
                <c:pt idx="1">
                  <c:v>Disagree</c:v>
                </c:pt>
              </c:strCache>
            </c:strRef>
          </c:cat>
          <c:val>
            <c:numRef>
              <c:f>SingleArchiveResults!$F$282:$F$283</c:f>
              <c:numCache>
                <c:formatCode>0%</c:formatCode>
                <c:ptCount val="2"/>
                <c:pt idx="0">
                  <c:v>0</c:v>
                </c:pt>
                <c:pt idx="1">
                  <c:v>0</c:v>
                </c:pt>
              </c:numCache>
            </c:numRef>
          </c:val>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13. What benefits have you experienced from using archives? I have a greater understanding of my community, its history and people</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652D89"/>
              </a:solidFill>
              <a:ln w="25400">
                <a:solidFill>
                  <a:schemeClr val="lt1"/>
                </a:solidFill>
              </a:ln>
              <a:effectLst/>
              <a:sp3d contourW="25400">
                <a:contourClr>
                  <a:schemeClr val="lt1"/>
                </a:contourClr>
              </a:sp3d>
            </c:spPr>
          </c:dPt>
          <c:dPt>
            <c:idx val="1"/>
            <c:bubble3D val="0"/>
            <c:spPr>
              <a:solidFill>
                <a:srgbClr val="F68933"/>
              </a:solidFill>
              <a:ln w="25400">
                <a:solidFill>
                  <a:schemeClr val="lt1"/>
                </a:solidFill>
              </a:ln>
              <a:effectLst/>
              <a:sp3d contourW="25400">
                <a:contourClr>
                  <a:schemeClr val="lt1"/>
                </a:contourClr>
              </a:sp3d>
            </c:spPr>
          </c:dPt>
          <c:dLbls>
            <c:dLbl>
              <c:idx val="0"/>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dLbl>
              <c:idx val="1"/>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F68933"/>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spPr>
              <a:solidFill>
                <a:schemeClr val="bg1"/>
              </a:solid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SingleArchiveResults!$D$287:$D$288</c:f>
              <c:strCache>
                <c:ptCount val="2"/>
                <c:pt idx="0">
                  <c:v>Agree</c:v>
                </c:pt>
                <c:pt idx="1">
                  <c:v>Disagree</c:v>
                </c:pt>
              </c:strCache>
            </c:strRef>
          </c:cat>
          <c:val>
            <c:numRef>
              <c:f>SingleArchiveResults!$F$287:$F$288</c:f>
              <c:numCache>
                <c:formatCode>0%</c:formatCode>
                <c:ptCount val="2"/>
                <c:pt idx="0">
                  <c:v>0</c:v>
                </c:pt>
                <c:pt idx="1">
                  <c:v>0</c:v>
                </c:pt>
              </c:numCache>
            </c:numRef>
          </c:val>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13. What benefits have you experienced from using archives? I enjoyed myself</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652D89"/>
              </a:solidFill>
              <a:ln w="25400">
                <a:solidFill>
                  <a:schemeClr val="lt1"/>
                </a:solidFill>
              </a:ln>
              <a:effectLst/>
              <a:sp3d contourW="25400">
                <a:contourClr>
                  <a:schemeClr val="lt1"/>
                </a:contourClr>
              </a:sp3d>
            </c:spPr>
          </c:dPt>
          <c:dPt>
            <c:idx val="1"/>
            <c:bubble3D val="0"/>
            <c:spPr>
              <a:solidFill>
                <a:srgbClr val="F68933"/>
              </a:solidFill>
              <a:ln w="25400">
                <a:solidFill>
                  <a:schemeClr val="lt1"/>
                </a:solidFill>
              </a:ln>
              <a:effectLst/>
              <a:sp3d contourW="25400">
                <a:contourClr>
                  <a:schemeClr val="lt1"/>
                </a:contourClr>
              </a:sp3d>
            </c:spPr>
          </c:dPt>
          <c:dLbls>
            <c:dLbl>
              <c:idx val="0"/>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dLbl>
              <c:idx val="1"/>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F68933"/>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spPr>
              <a:solidFill>
                <a:schemeClr val="bg1"/>
              </a:solid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SingleArchiveResults!$D$292:$D$293</c:f>
              <c:strCache>
                <c:ptCount val="2"/>
                <c:pt idx="0">
                  <c:v>Agree</c:v>
                </c:pt>
                <c:pt idx="1">
                  <c:v>Disagree</c:v>
                </c:pt>
              </c:strCache>
            </c:strRef>
          </c:cat>
          <c:val>
            <c:numRef>
              <c:f>SingleArchiveResults!$F$292:$F$293</c:f>
              <c:numCache>
                <c:formatCode>0%</c:formatCode>
                <c:ptCount val="2"/>
                <c:pt idx="0">
                  <c:v>0</c:v>
                </c:pt>
                <c:pt idx="1">
                  <c:v>0</c:v>
                </c:pt>
              </c:numCache>
            </c:numRef>
          </c:val>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13. What benefits have you experienced from using archives? I am inspired to find out more</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652D89"/>
              </a:solidFill>
              <a:ln w="25400">
                <a:solidFill>
                  <a:schemeClr val="lt1"/>
                </a:solidFill>
              </a:ln>
              <a:effectLst/>
              <a:sp3d contourW="25400">
                <a:contourClr>
                  <a:schemeClr val="lt1"/>
                </a:contourClr>
              </a:sp3d>
            </c:spPr>
          </c:dPt>
          <c:dPt>
            <c:idx val="1"/>
            <c:bubble3D val="0"/>
            <c:spPr>
              <a:solidFill>
                <a:srgbClr val="F68933"/>
              </a:solidFill>
              <a:ln w="25400">
                <a:solidFill>
                  <a:schemeClr val="lt1"/>
                </a:solidFill>
              </a:ln>
              <a:effectLst/>
              <a:sp3d contourW="25400">
                <a:contourClr>
                  <a:schemeClr val="lt1"/>
                </a:contourClr>
              </a:sp3d>
            </c:spPr>
          </c:dPt>
          <c:dLbls>
            <c:dLbl>
              <c:idx val="0"/>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dLbl>
              <c:idx val="1"/>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F68933"/>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spPr>
              <a:solidFill>
                <a:schemeClr val="bg1"/>
              </a:solid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SingleArchiveResults!$D$297:$D$298</c:f>
              <c:strCache>
                <c:ptCount val="2"/>
                <c:pt idx="0">
                  <c:v>Agree</c:v>
                </c:pt>
                <c:pt idx="1">
                  <c:v>Disagree</c:v>
                </c:pt>
              </c:strCache>
            </c:strRef>
          </c:cat>
          <c:val>
            <c:numRef>
              <c:f>SingleArchiveResults!$F$297:$F$298</c:f>
              <c:numCache>
                <c:formatCode>0%</c:formatCode>
                <c:ptCount val="2"/>
                <c:pt idx="0">
                  <c:v>0</c:v>
                </c:pt>
                <c:pt idx="1">
                  <c:v>0</c:v>
                </c:pt>
              </c:numCache>
            </c:numRef>
          </c:val>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2. (a) Why are you visiting this archive today?</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Pt>
            <c:idx val="5"/>
            <c:invertIfNegative val="0"/>
            <c:bubble3D val="0"/>
            <c:spPr>
              <a:solidFill>
                <a:srgbClr val="5AAE41"/>
              </a:solidFill>
              <a:ln>
                <a:noFill/>
              </a:ln>
              <a:effectLst/>
            </c:spPr>
          </c:dPt>
          <c:dPt>
            <c:idx val="6"/>
            <c:invertIfNegative val="0"/>
            <c:bubble3D val="0"/>
            <c:spPr>
              <a:solidFill>
                <a:srgbClr val="FBB040"/>
              </a:solidFill>
              <a:ln>
                <a:noFill/>
              </a:ln>
              <a:effectLst/>
            </c:spPr>
          </c:dPt>
          <c:dPt>
            <c:idx val="7"/>
            <c:invertIfNegative val="0"/>
            <c:bubble3D val="0"/>
            <c:spPr>
              <a:solidFill>
                <a:srgbClr val="BF7FBF"/>
              </a:solidFill>
              <a:ln>
                <a:noFill/>
              </a:ln>
              <a:effectLst/>
            </c:spPr>
          </c:dPt>
          <c:dPt>
            <c:idx val="8"/>
            <c:invertIfNegative val="0"/>
            <c:bubble3D val="0"/>
            <c:spPr>
              <a:solidFill>
                <a:srgbClr val="99DFF6"/>
              </a:solidFill>
              <a:ln>
                <a:noFill/>
              </a:ln>
              <a:effectLst/>
            </c:spPr>
          </c:dPt>
          <c:dPt>
            <c:idx val="9"/>
            <c:invertIfNegative val="0"/>
            <c:bubble3D val="0"/>
            <c:spPr>
              <a:solidFill>
                <a:srgbClr val="BDDFB3"/>
              </a:solidFill>
              <a:ln>
                <a:noFill/>
              </a:ln>
              <a:effectLst/>
            </c:spPr>
          </c:dPt>
          <c:dPt>
            <c:idx val="10"/>
            <c:invertIfNegative val="0"/>
            <c:bubble3D val="0"/>
            <c:spPr>
              <a:solidFill>
                <a:srgbClr val="EAB2D5"/>
              </a:solidFill>
              <a:ln>
                <a:noFill/>
              </a:ln>
              <a:effectLst/>
            </c:spPr>
          </c:dPt>
          <c:dPt>
            <c:idx val="11"/>
            <c:invertIfNegative val="0"/>
            <c:bubble3D val="0"/>
            <c:spPr>
              <a:solidFill>
                <a:srgbClr val="E9E6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Sheet4!$I$3:$I$14</c:f>
              <c:strCache>
                <c:ptCount val="12"/>
                <c:pt idx="0">
                  <c:v>..</c:v>
                </c:pt>
                <c:pt idx="1">
                  <c:v>..</c:v>
                </c:pt>
                <c:pt idx="2">
                  <c:v>..</c:v>
                </c:pt>
                <c:pt idx="3">
                  <c:v>..</c:v>
                </c:pt>
                <c:pt idx="4">
                  <c:v>..</c:v>
                </c:pt>
                <c:pt idx="5">
                  <c:v>..</c:v>
                </c:pt>
                <c:pt idx="6">
                  <c:v>..</c:v>
                </c:pt>
                <c:pt idx="7">
                  <c:v>..</c:v>
                </c:pt>
                <c:pt idx="8">
                  <c:v>..</c:v>
                </c:pt>
                <c:pt idx="9">
                  <c:v>..</c:v>
                </c:pt>
                <c:pt idx="10">
                  <c:v>..</c:v>
                </c:pt>
                <c:pt idx="11">
                  <c:v>Other, please specify:</c:v>
                </c:pt>
              </c:strCache>
            </c:strRef>
          </c:cat>
          <c:val>
            <c:numRef>
              <c:f>Sheet4!$J$3:$J$14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axId val="87194624"/>
        <c:axId val="87204608"/>
      </c:barChart>
      <c:catAx>
        <c:axId val="8719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87204608"/>
        <c:crosses val="autoZero"/>
        <c:auto val="1"/>
        <c:lblAlgn val="ctr"/>
        <c:lblOffset val="100"/>
        <c:noMultiLvlLbl val="0"/>
      </c:catAx>
      <c:valAx>
        <c:axId val="87204608"/>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71946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15. Your gender?</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652D89"/>
              </a:solidFill>
              <a:ln w="25400">
                <a:solidFill>
                  <a:schemeClr val="lt1"/>
                </a:solidFill>
              </a:ln>
              <a:effectLst/>
              <a:sp3d contourW="25400">
                <a:contourClr>
                  <a:schemeClr val="lt1"/>
                </a:contourClr>
              </a:sp3d>
            </c:spPr>
          </c:dPt>
          <c:dPt>
            <c:idx val="1"/>
            <c:bubble3D val="0"/>
            <c:spPr>
              <a:solidFill>
                <a:srgbClr val="F68933"/>
              </a:solidFill>
              <a:ln w="25400">
                <a:solidFill>
                  <a:schemeClr val="lt1"/>
                </a:solidFill>
              </a:ln>
              <a:effectLst/>
              <a:sp3d contourW="25400">
                <a:contourClr>
                  <a:schemeClr val="lt1"/>
                </a:contourClr>
              </a:sp3d>
            </c:spPr>
          </c:dPt>
          <c:dLbls>
            <c:dLbl>
              <c:idx val="0"/>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dLbl>
              <c:idx val="1"/>
              <c:spPr>
                <a:solidFill>
                  <a:schemeClr val="bg1"/>
                </a:solidFill>
                <a:ln>
                  <a:noFill/>
                </a:ln>
                <a:effectLst/>
              </c:spPr>
              <c:txPr>
                <a:bodyPr rot="0" spcFirstLastPara="1" vertOverflow="ellipsis" vert="horz" wrap="square" anchor="ctr" anchorCtr="1"/>
                <a:lstStyle/>
                <a:p>
                  <a:pPr>
                    <a:defRPr sz="800" b="1" i="0" u="none" strike="noStrike" kern="1200" baseline="0">
                      <a:solidFill>
                        <a:srgbClr val="F68933"/>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dLbl>
            <c:spPr>
              <a:solidFill>
                <a:schemeClr val="bg1"/>
              </a:solid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SingleArchiveResults!$D$304:$D$305</c:f>
              <c:strCache>
                <c:ptCount val="2"/>
                <c:pt idx="0">
                  <c:v>Male</c:v>
                </c:pt>
                <c:pt idx="1">
                  <c:v>Female</c:v>
                </c:pt>
              </c:strCache>
            </c:strRef>
          </c:cat>
          <c:val>
            <c:numRef>
              <c:f>SingleArchiveResults!$F$304:$F$305</c:f>
              <c:numCache>
                <c:formatCode>0%</c:formatCode>
                <c:ptCount val="2"/>
                <c:pt idx="0">
                  <c:v>0</c:v>
                </c:pt>
                <c:pt idx="1">
                  <c:v>0</c:v>
                </c:pt>
              </c:numCache>
            </c:numRef>
          </c:val>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16. Your age?</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SingleArchiveResults!$D$309:$D$313</c:f>
              <c:strCache>
                <c:ptCount val="5"/>
                <c:pt idx="0">
                  <c:v>Under 25</c:v>
                </c:pt>
                <c:pt idx="1">
                  <c:v>25 to 44</c:v>
                </c:pt>
                <c:pt idx="2">
                  <c:v>45 to 64</c:v>
                </c:pt>
                <c:pt idx="3">
                  <c:v>65 to 74</c:v>
                </c:pt>
                <c:pt idx="4">
                  <c:v>75+</c:v>
                </c:pt>
              </c:strCache>
            </c:strRef>
          </c:cat>
          <c:val>
            <c:numRef>
              <c:f>SingleArchiveResults!$F$309:$F$313</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9606912"/>
        <c:axId val="99608448"/>
      </c:barChart>
      <c:catAx>
        <c:axId val="996069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9608448"/>
        <c:crosses val="autoZero"/>
        <c:auto val="1"/>
        <c:lblAlgn val="ctr"/>
        <c:lblOffset val="100"/>
        <c:noMultiLvlLbl val="0"/>
      </c:catAx>
      <c:valAx>
        <c:axId val="99608448"/>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96069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17. (b) If not a UK resident, what is your country of residence?</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Sheet4!$I$52:$I$56</c:f>
              <c:strCache>
                <c:ptCount val="5"/>
                <c:pt idx="0">
                  <c:v>..</c:v>
                </c:pt>
                <c:pt idx="1">
                  <c:v>..</c:v>
                </c:pt>
                <c:pt idx="2">
                  <c:v>..</c:v>
                </c:pt>
                <c:pt idx="3">
                  <c:v>..</c:v>
                </c:pt>
                <c:pt idx="4">
                  <c:v>..</c:v>
                </c:pt>
              </c:strCache>
            </c:strRef>
          </c:cat>
          <c:val>
            <c:numRef>
              <c:f>Sheet4!$J$52:$J$56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9659776"/>
        <c:axId val="99661312"/>
      </c:barChart>
      <c:catAx>
        <c:axId val="996597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9661312"/>
        <c:crosses val="autoZero"/>
        <c:auto val="1"/>
        <c:lblAlgn val="ctr"/>
        <c:lblOffset val="100"/>
        <c:noMultiLvlLbl val="0"/>
      </c:catAx>
      <c:valAx>
        <c:axId val="9966131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96597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18. What is your ethnic group?</a:t>
            </a:r>
          </a:p>
        </c:rich>
      </c:tx>
      <c:overlay val="0"/>
      <c:spPr>
        <a:noFill/>
        <a:ln>
          <a:noFill/>
        </a:ln>
        <a:effectLst/>
      </c:spPr>
    </c:title>
    <c:autoTitleDeleted val="0"/>
    <c:plotArea>
      <c:layout/>
      <c:ofPieChart>
        <c:ofPieType val="bar"/>
        <c:varyColors val="1"/>
        <c:ser>
          <c:idx val="0"/>
          <c:order val="0"/>
          <c:spPr>
            <a:ln>
              <a:noFill/>
            </a:ln>
          </c:spPr>
          <c:dPt>
            <c:idx val="0"/>
            <c:bubble3D val="0"/>
            <c:spPr>
              <a:solidFill>
                <a:srgbClr val="652D89"/>
              </a:solidFill>
              <a:ln w="19050">
                <a:noFill/>
              </a:ln>
              <a:effectLst/>
            </c:spPr>
          </c:dPt>
          <c:dPt>
            <c:idx val="1"/>
            <c:bubble3D val="0"/>
            <c:spPr>
              <a:solidFill>
                <a:srgbClr val="58595B"/>
              </a:solidFill>
              <a:ln w="19050">
                <a:noFill/>
              </a:ln>
              <a:effectLst/>
            </c:spPr>
          </c:dPt>
          <c:dPt>
            <c:idx val="2"/>
            <c:bubble3D val="0"/>
            <c:spPr>
              <a:solidFill>
                <a:srgbClr val="CA3E96"/>
              </a:solidFill>
              <a:ln w="19050">
                <a:noFill/>
              </a:ln>
              <a:effectLst/>
            </c:spPr>
          </c:dPt>
          <c:dPt>
            <c:idx val="3"/>
            <c:bubble3D val="0"/>
            <c:spPr>
              <a:solidFill>
                <a:srgbClr val="F68933"/>
              </a:solidFill>
              <a:ln w="19050">
                <a:noFill/>
              </a:ln>
              <a:effectLst/>
            </c:spPr>
          </c:dPt>
          <c:dPt>
            <c:idx val="4"/>
            <c:bubble3D val="0"/>
            <c:spPr>
              <a:solidFill>
                <a:srgbClr val="00B0E8"/>
              </a:solidFill>
              <a:ln w="19050">
                <a:noFill/>
              </a:ln>
              <a:effectLst/>
            </c:spPr>
          </c:dPt>
          <c:dPt>
            <c:idx val="5"/>
            <c:bubble3D val="0"/>
            <c:spPr>
              <a:noFill/>
              <a:ln w="19050">
                <a:noFill/>
              </a:ln>
              <a:effectLst/>
            </c:spPr>
          </c:dPt>
          <c:dLbls>
            <c:dLbl>
              <c:idx val="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dLbl>
            <c:dLbl>
              <c:idx val="1"/>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58595B"/>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dLbl>
            <c:dLbl>
              <c:idx val="2"/>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CA3E96"/>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dLbl>
            <c:dLbl>
              <c:idx val="3"/>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F68933"/>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dLbl>
            <c:dLbl>
              <c:idx val="4"/>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00B0E8"/>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dLbl>
            <c:dLbl>
              <c:idx val="5"/>
              <c:delete val="1"/>
              <c:extLs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extLst>
          </c:dLbls>
          <c:cat>
            <c:strRef>
              <c:f>Sheet4!$I$61:$I$65</c:f>
              <c:strCache>
                <c:ptCount val="5"/>
                <c:pt idx="0">
                  <c:v>..</c:v>
                </c:pt>
                <c:pt idx="1">
                  <c:v>..</c:v>
                </c:pt>
                <c:pt idx="2">
                  <c:v>..</c:v>
                </c:pt>
                <c:pt idx="3">
                  <c:v>..</c:v>
                </c:pt>
                <c:pt idx="4">
                  <c:v>Other</c:v>
                </c:pt>
              </c:strCache>
            </c:strRef>
          </c:cat>
          <c:val>
            <c:numRef>
              <c:f>Sheet4!$J$61:$J$65</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0"/>
        </c:dLbls>
        <c:gapWidth val="100"/>
        <c:splitType val="percent"/>
        <c:splitPos val="10"/>
        <c:secondPieSize val="100"/>
        <c:serLines>
          <c:spPr>
            <a:ln w="9525" cap="flat" cmpd="sng" algn="ctr">
              <a:solidFill>
                <a:schemeClr val="tx1">
                  <a:lumMod val="35000"/>
                  <a:lumOff val="65000"/>
                </a:schemeClr>
              </a:solidFill>
              <a:round/>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19. Please indicate if you have a disability or condition in any of the following areas:</a:t>
            </a:r>
          </a:p>
        </c:rich>
      </c:tx>
      <c:overlay val="0"/>
      <c:spPr>
        <a:noFill/>
        <a:ln>
          <a:noFill/>
        </a:ln>
        <a:effectLst/>
      </c:spPr>
    </c:title>
    <c:autoTitleDeleted val="0"/>
    <c:plotArea>
      <c:layout/>
      <c:ofPieChart>
        <c:ofPieType val="bar"/>
        <c:varyColors val="1"/>
        <c:ser>
          <c:idx val="0"/>
          <c:order val="0"/>
          <c:spPr>
            <a:ln>
              <a:noFill/>
            </a:ln>
          </c:spPr>
          <c:dPt>
            <c:idx val="0"/>
            <c:bubble3D val="0"/>
            <c:spPr>
              <a:solidFill>
                <a:srgbClr val="652D89"/>
              </a:solidFill>
              <a:ln w="19050">
                <a:noFill/>
              </a:ln>
              <a:effectLst/>
            </c:spPr>
          </c:dPt>
          <c:dPt>
            <c:idx val="1"/>
            <c:bubble3D val="0"/>
            <c:spPr>
              <a:solidFill>
                <a:srgbClr val="58595B"/>
              </a:solidFill>
              <a:ln w="19050">
                <a:noFill/>
              </a:ln>
              <a:effectLst/>
            </c:spPr>
          </c:dPt>
          <c:dPt>
            <c:idx val="2"/>
            <c:bubble3D val="0"/>
            <c:spPr>
              <a:solidFill>
                <a:srgbClr val="CA3E96"/>
              </a:solidFill>
              <a:ln w="19050">
                <a:noFill/>
              </a:ln>
              <a:effectLst/>
            </c:spPr>
          </c:dPt>
          <c:dPt>
            <c:idx val="3"/>
            <c:bubble3D val="0"/>
            <c:spPr>
              <a:solidFill>
                <a:srgbClr val="F68933"/>
              </a:solidFill>
              <a:ln w="19050">
                <a:noFill/>
              </a:ln>
              <a:effectLst/>
            </c:spPr>
          </c:dPt>
          <c:dPt>
            <c:idx val="4"/>
            <c:bubble3D val="0"/>
            <c:spPr>
              <a:solidFill>
                <a:srgbClr val="00B0E8"/>
              </a:solidFill>
              <a:ln w="19050">
                <a:noFill/>
              </a:ln>
              <a:effectLst/>
            </c:spPr>
          </c:dPt>
          <c:dPt>
            <c:idx val="5"/>
            <c:bubble3D val="0"/>
            <c:spPr>
              <a:solidFill>
                <a:srgbClr val="5AAE41"/>
              </a:solidFill>
              <a:ln w="19050">
                <a:noFill/>
              </a:ln>
              <a:effectLst/>
            </c:spPr>
          </c:dPt>
          <c:dPt>
            <c:idx val="6"/>
            <c:bubble3D val="0"/>
            <c:spPr>
              <a:solidFill>
                <a:srgbClr val="FBB040"/>
              </a:solidFill>
              <a:ln w="19050">
                <a:noFill/>
              </a:ln>
              <a:effectLst/>
            </c:spPr>
          </c:dPt>
          <c:dPt>
            <c:idx val="7"/>
            <c:bubble3D val="0"/>
            <c:spPr>
              <a:solidFill>
                <a:srgbClr val="BF7FBF"/>
              </a:solidFill>
              <a:ln w="19050">
                <a:noFill/>
              </a:ln>
              <a:effectLst/>
            </c:spPr>
          </c:dPt>
          <c:dPt>
            <c:idx val="8"/>
            <c:bubble3D val="0"/>
            <c:spPr>
              <a:solidFill>
                <a:srgbClr val="E9E6E8"/>
              </a:solidFill>
              <a:ln w="19050">
                <a:noFill/>
              </a:ln>
              <a:effectLst/>
            </c:spPr>
          </c:dPt>
          <c:dPt>
            <c:idx val="9"/>
            <c:bubble3D val="0"/>
            <c:spPr>
              <a:noFill/>
              <a:ln w="19050">
                <a:noFill/>
              </a:ln>
              <a:effectLst/>
            </c:spPr>
          </c:dPt>
          <c:dLbls>
            <c:dLbl>
              <c:idx val="1"/>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58595B"/>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dLbl>
            <c:dLbl>
              <c:idx val="2"/>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CA3E96"/>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dLbl>
            <c:dLbl>
              <c:idx val="3"/>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F68933"/>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dLbl>
            <c:dLbl>
              <c:idx val="4"/>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00B0E8"/>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dLbl>
            <c:dLbl>
              <c:idx val="5"/>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5AAE41"/>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dLbl>
            <c:dLbl>
              <c:idx val="6"/>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FBB040"/>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dLbl>
            <c:dLbl>
              <c:idx val="7"/>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BF7FBF"/>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dLbl>
            <c:dLbl>
              <c:idx val="8"/>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E9E6E8"/>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dLbl>
            <c:dLbl>
              <c:idx val="9"/>
              <c:delete val="1"/>
              <c:extLst>
                <c:ext xmlns:c15="http://schemas.microsoft.com/office/drawing/2012/chart" uri="{CE6537A1-D6FC-4f65-9D91-7224C49458BB}"/>
              </c:extLst>
            </c:dLbl>
            <c:spPr>
              <a:solidFill>
                <a:sysClr val="window" lastClr="FFFFFF"/>
              </a:solidFill>
              <a:ln>
                <a:solidFill>
                  <a:schemeClr val="accent1"/>
                </a:solid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Sheet4!$I$70:$I$78</c:f>
              <c:strCache>
                <c:ptCount val="9"/>
                <c:pt idx="0">
                  <c:v>..</c:v>
                </c:pt>
                <c:pt idx="1">
                  <c:v>..</c:v>
                </c:pt>
                <c:pt idx="2">
                  <c:v>..</c:v>
                </c:pt>
                <c:pt idx="3">
                  <c:v>..</c:v>
                </c:pt>
                <c:pt idx="4">
                  <c:v>..</c:v>
                </c:pt>
                <c:pt idx="5">
                  <c:v>..</c:v>
                </c:pt>
                <c:pt idx="6">
                  <c:v>..</c:v>
                </c:pt>
                <c:pt idx="7">
                  <c:v>..</c:v>
                </c:pt>
                <c:pt idx="8">
                  <c:v>Other</c:v>
                </c:pt>
              </c:strCache>
            </c:strRef>
          </c:cat>
          <c:val>
            <c:numRef>
              <c:f>Sheet4!$J$70:$J$78</c:f>
              <c:numCache>
                <c:formatCode>0%</c:formatCode>
                <c:ptCount val="9"/>
                <c:pt idx="0">
                  <c:v>0</c:v>
                </c:pt>
                <c:pt idx="1">
                  <c:v>0</c:v>
                </c:pt>
                <c:pt idx="2">
                  <c:v>0</c:v>
                </c:pt>
                <c:pt idx="3">
                  <c:v>0</c:v>
                </c:pt>
                <c:pt idx="4">
                  <c:v>0</c:v>
                </c:pt>
                <c:pt idx="5">
                  <c:v>0</c:v>
                </c:pt>
                <c:pt idx="6">
                  <c:v>0</c:v>
                </c:pt>
                <c:pt idx="7">
                  <c:v>0</c:v>
                </c:pt>
                <c:pt idx="8">
                  <c:v>#N/A</c:v>
                </c:pt>
              </c:numCache>
            </c:numRef>
          </c:val>
        </c:ser>
        <c:dLbls>
          <c:showLegendKey val="0"/>
          <c:showVal val="0"/>
          <c:showCatName val="0"/>
          <c:showSerName val="0"/>
          <c:showPercent val="0"/>
          <c:showBubbleSize val="0"/>
          <c:showLeaderLines val="0"/>
        </c:dLbls>
        <c:gapWidth val="100"/>
        <c:splitType val="percent"/>
        <c:splitPos val="10"/>
        <c:secondPieSize val="100"/>
        <c:serLines>
          <c:spPr>
            <a:ln w="9525" cap="flat" cmpd="sng" algn="ctr">
              <a:solidFill>
                <a:schemeClr val="tx1">
                  <a:lumMod val="35000"/>
                  <a:lumOff val="65000"/>
                </a:schemeClr>
              </a:solidFill>
              <a:round/>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10. What else are you doing in the area today, in addition to visiting this archive?</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Pt>
            <c:idx val="5"/>
            <c:invertIfNegative val="0"/>
            <c:bubble3D val="0"/>
            <c:spPr>
              <a:solidFill>
                <a:srgbClr val="5AAE41"/>
              </a:solidFill>
              <a:ln>
                <a:noFill/>
              </a:ln>
              <a:effectLst/>
            </c:spPr>
          </c:dPt>
          <c:dPt>
            <c:idx val="6"/>
            <c:invertIfNegative val="0"/>
            <c:bubble3D val="0"/>
            <c:spPr>
              <a:solidFill>
                <a:srgbClr val="FBB040"/>
              </a:solidFill>
              <a:ln>
                <a:noFill/>
              </a:ln>
              <a:effectLst/>
            </c:spPr>
          </c:dPt>
          <c:dPt>
            <c:idx val="7"/>
            <c:invertIfNegative val="0"/>
            <c:bubble3D val="0"/>
            <c:spPr>
              <a:solidFill>
                <a:srgbClr val="BF7FBF"/>
              </a:solidFill>
              <a:ln>
                <a:noFill/>
              </a:ln>
              <a:effectLst/>
            </c:spPr>
          </c:dPt>
          <c:dPt>
            <c:idx val="8"/>
            <c:invertIfNegative val="0"/>
            <c:bubble3D val="0"/>
            <c:spPr>
              <a:solidFill>
                <a:srgbClr val="99DFF6"/>
              </a:solidFill>
              <a:ln>
                <a:noFill/>
              </a:ln>
              <a:effectLst/>
            </c:spPr>
          </c:dPt>
          <c:dPt>
            <c:idx val="9"/>
            <c:invertIfNegative val="0"/>
            <c:bubble3D val="0"/>
            <c:spPr>
              <a:solidFill>
                <a:srgbClr val="E9E6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Sheet4!$I$39:$I$48</c:f>
              <c:strCache>
                <c:ptCount val="10"/>
                <c:pt idx="0">
                  <c:v>..</c:v>
                </c:pt>
                <c:pt idx="1">
                  <c:v>..</c:v>
                </c:pt>
                <c:pt idx="2">
                  <c:v>..</c:v>
                </c:pt>
                <c:pt idx="3">
                  <c:v>..</c:v>
                </c:pt>
                <c:pt idx="4">
                  <c:v>..</c:v>
                </c:pt>
                <c:pt idx="5">
                  <c:v>..</c:v>
                </c:pt>
                <c:pt idx="6">
                  <c:v>..</c:v>
                </c:pt>
                <c:pt idx="7">
                  <c:v>..</c:v>
                </c:pt>
                <c:pt idx="8">
                  <c:v>..</c:v>
                </c:pt>
                <c:pt idx="9">
                  <c:v>Other, please specify:</c:v>
                </c:pt>
              </c:strCache>
            </c:strRef>
          </c:cat>
          <c:val>
            <c:numRef>
              <c:f>Sheet4!$J$39:$J$48</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90114688"/>
        <c:axId val="90132864"/>
      </c:barChart>
      <c:catAx>
        <c:axId val="90114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0132864"/>
        <c:crosses val="autoZero"/>
        <c:auto val="1"/>
        <c:lblAlgn val="ctr"/>
        <c:lblOffset val="100"/>
        <c:noMultiLvlLbl val="0"/>
      </c:catAx>
      <c:valAx>
        <c:axId val="9013286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01146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3. What, if any, of the following did you do to prepare for your visit today?</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Pt>
            <c:idx val="5"/>
            <c:invertIfNegative val="0"/>
            <c:bubble3D val="0"/>
            <c:spPr>
              <a:solidFill>
                <a:srgbClr val="5AAE41"/>
              </a:solidFill>
              <a:ln>
                <a:noFill/>
              </a:ln>
              <a:effectLst/>
            </c:spPr>
          </c:dPt>
          <c:dPt>
            <c:idx val="6"/>
            <c:invertIfNegative val="0"/>
            <c:bubble3D val="0"/>
            <c:spPr>
              <a:solidFill>
                <a:srgbClr val="FBB040"/>
              </a:solidFill>
              <a:ln>
                <a:noFill/>
              </a:ln>
              <a:effectLst/>
            </c:spPr>
          </c:dPt>
          <c:dPt>
            <c:idx val="7"/>
            <c:invertIfNegative val="0"/>
            <c:bubble3D val="0"/>
            <c:spPr>
              <a:solidFill>
                <a:srgbClr val="BF7FBF"/>
              </a:solidFill>
              <a:ln>
                <a:noFill/>
              </a:ln>
              <a:effectLst/>
            </c:spPr>
          </c:dPt>
          <c:dPt>
            <c:idx val="8"/>
            <c:invertIfNegative val="0"/>
            <c:bubble3D val="0"/>
            <c:spPr>
              <a:solidFill>
                <a:srgbClr val="99DFF6"/>
              </a:solidFill>
              <a:ln>
                <a:noFill/>
              </a:ln>
              <a:effectLst/>
            </c:spPr>
          </c:dPt>
          <c:dPt>
            <c:idx val="9"/>
            <c:invertIfNegative val="0"/>
            <c:bubble3D val="0"/>
            <c:spPr>
              <a:solidFill>
                <a:srgbClr val="E9E6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Sheet4!$I$18:$I$27</c:f>
              <c:strCache>
                <c:ptCount val="10"/>
                <c:pt idx="0">
                  <c:v>..</c:v>
                </c:pt>
                <c:pt idx="1">
                  <c:v>..</c:v>
                </c:pt>
                <c:pt idx="2">
                  <c:v>..</c:v>
                </c:pt>
                <c:pt idx="3">
                  <c:v>..</c:v>
                </c:pt>
                <c:pt idx="4">
                  <c:v>..</c:v>
                </c:pt>
                <c:pt idx="5">
                  <c:v>..</c:v>
                </c:pt>
                <c:pt idx="6">
                  <c:v>..</c:v>
                </c:pt>
                <c:pt idx="7">
                  <c:v>..</c:v>
                </c:pt>
                <c:pt idx="8">
                  <c:v>..</c:v>
                </c:pt>
                <c:pt idx="9">
                  <c:v>Other, please specify:</c:v>
                </c:pt>
              </c:strCache>
            </c:strRef>
          </c:cat>
          <c:val>
            <c:numRef>
              <c:f>Sheet4!$J$18:$J$27</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88955136"/>
        <c:axId val="88961024"/>
      </c:barChart>
      <c:catAx>
        <c:axId val="88955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88961024"/>
        <c:crosses val="autoZero"/>
        <c:auto val="1"/>
        <c:lblAlgn val="ctr"/>
        <c:lblOffset val="100"/>
        <c:noMultiLvlLbl val="0"/>
      </c:catAx>
      <c:valAx>
        <c:axId val="8896102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89551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4. Please mark our staff out of 10 for the following aspects; </a:t>
            </a:r>
          </a:p>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Availability of staff</a:t>
            </a:r>
          </a:p>
        </c:rich>
      </c:tx>
      <c:overlay val="0"/>
      <c:spPr>
        <a:noFill/>
        <a:ln>
          <a:noFill/>
        </a:ln>
        <a:effectLst/>
      </c:spPr>
    </c:title>
    <c:autoTitleDeleted val="0"/>
    <c:plotArea>
      <c:layout/>
      <c:barChart>
        <c:barDir val="bar"/>
        <c:grouping val="percentStacked"/>
        <c:varyColors val="0"/>
        <c:ser>
          <c:idx val="0"/>
          <c:order val="0"/>
          <c:spPr>
            <a:solidFill>
              <a:schemeClr val="accent1"/>
            </a:solidFill>
            <a:ln>
              <a:solidFill>
                <a:schemeClr val="accent1"/>
              </a:solidFill>
            </a:ln>
            <a:effectLst/>
          </c:spPr>
          <c:invertIfNegative val="0"/>
          <c:dPt>
            <c:idx val="0"/>
            <c:invertIfNegative val="0"/>
            <c:bubble3D val="0"/>
            <c:spPr>
              <a:solidFill>
                <a:srgbClr val="652D89"/>
              </a:solidFill>
              <a:ln>
                <a:solidFill>
                  <a:srgbClr val="652D89"/>
                </a:solidFill>
              </a:ln>
              <a:effectLst/>
            </c:spPr>
          </c:dPt>
          <c:dLbls>
            <c:spPr>
              <a:solidFill>
                <a:schemeClr val="bg1"/>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layout/>
                <c15:showLeaderLines val="0"/>
              </c:ext>
            </c:extLst>
          </c:dLbls>
          <c:cat>
            <c:strRef>
              <c:f>SingleArchiveResults!$D$50</c:f>
              <c:strCache>
                <c:ptCount val="1"/>
                <c:pt idx="0">
                  <c:v>Mean</c:v>
                </c:pt>
              </c:strCache>
            </c:strRef>
          </c:cat>
          <c:val>
            <c:numRef>
              <c:f>SingleArchiveResults!$F$50</c:f>
              <c:numCache>
                <c:formatCode>0.0</c:formatCode>
                <c:ptCount val="1"/>
                <c:pt idx="0">
                  <c:v>0</c:v>
                </c:pt>
              </c:numCache>
            </c:numRef>
          </c:val>
        </c:ser>
        <c:ser>
          <c:idx val="1"/>
          <c:order val="1"/>
          <c:spPr>
            <a:noFill/>
            <a:ln>
              <a:solidFill>
                <a:srgbClr val="652D89"/>
              </a:solidFill>
            </a:ln>
            <a:effectLst/>
          </c:spPr>
          <c:invertIfNegative val="0"/>
          <c:cat>
            <c:strRef>
              <c:f>SingleArchiveResults!$D$50</c:f>
              <c:strCache>
                <c:ptCount val="1"/>
                <c:pt idx="0">
                  <c:v>Mean</c:v>
                </c:pt>
              </c:strCache>
            </c:strRef>
          </c:cat>
          <c:val>
            <c:numRef>
              <c:f>SingleArchiveResults!$G$50</c:f>
              <c:numCache>
                <c:formatCode>0.0</c:formatCode>
                <c:ptCount val="1"/>
                <c:pt idx="0">
                  <c:v>0</c:v>
                </c:pt>
              </c:numCache>
            </c:numRef>
          </c:val>
        </c:ser>
        <c:dLbls>
          <c:showLegendKey val="0"/>
          <c:showVal val="0"/>
          <c:showCatName val="0"/>
          <c:showSerName val="0"/>
          <c:showPercent val="0"/>
          <c:showBubbleSize val="0"/>
        </c:dLbls>
        <c:gapWidth val="50"/>
        <c:overlap val="100"/>
        <c:axId val="88990080"/>
        <c:axId val="88991616"/>
      </c:barChart>
      <c:catAx>
        <c:axId val="88990080"/>
        <c:scaling>
          <c:orientation val="minMax"/>
        </c:scaling>
        <c:delete val="1"/>
        <c:axPos val="l"/>
        <c:numFmt formatCode="General" sourceLinked="1"/>
        <c:majorTickMark val="none"/>
        <c:minorTickMark val="none"/>
        <c:tickLblPos val="nextTo"/>
        <c:crossAx val="88991616"/>
        <c:crosses val="autoZero"/>
        <c:auto val="1"/>
        <c:lblAlgn val="ctr"/>
        <c:lblOffset val="100"/>
        <c:noMultiLvlLbl val="0"/>
      </c:catAx>
      <c:valAx>
        <c:axId val="88991616"/>
        <c:scaling>
          <c:orientation val="minMax"/>
          <c:min val="0"/>
        </c:scaling>
        <c:delete val="1"/>
        <c:axPos val="b"/>
        <c:numFmt formatCode="0%" sourceLinked="1"/>
        <c:majorTickMark val="none"/>
        <c:minorTickMark val="none"/>
        <c:tickLblPos val="nextTo"/>
        <c:crossAx val="88990080"/>
        <c:crosses val="autoZero"/>
        <c:crossBetween val="between"/>
        <c:majorUnit val="0.2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4. Please mark our staff out of 10 for the following aspects; </a:t>
            </a:r>
          </a:p>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Attitude of staff</a:t>
            </a:r>
          </a:p>
        </c:rich>
      </c:tx>
      <c:overlay val="0"/>
      <c:spPr>
        <a:noFill/>
        <a:ln>
          <a:noFill/>
        </a:ln>
        <a:effectLst/>
      </c:spPr>
    </c:title>
    <c:autoTitleDeleted val="0"/>
    <c:plotArea>
      <c:layout/>
      <c:barChart>
        <c:barDir val="bar"/>
        <c:grouping val="percentStacked"/>
        <c:varyColors val="0"/>
        <c:ser>
          <c:idx val="0"/>
          <c:order val="0"/>
          <c:spPr>
            <a:solidFill>
              <a:schemeClr val="accent1"/>
            </a:solidFill>
            <a:ln>
              <a:solidFill>
                <a:schemeClr val="accent1"/>
              </a:solidFill>
            </a:ln>
            <a:effectLst/>
          </c:spPr>
          <c:invertIfNegative val="0"/>
          <c:dPt>
            <c:idx val="0"/>
            <c:invertIfNegative val="0"/>
            <c:bubble3D val="0"/>
            <c:spPr>
              <a:solidFill>
                <a:srgbClr val="652D89"/>
              </a:solidFill>
              <a:ln>
                <a:solidFill>
                  <a:srgbClr val="652D89"/>
                </a:solidFill>
              </a:ln>
              <a:effectLst/>
            </c:spPr>
          </c:dPt>
          <c:dLbls>
            <c:spPr>
              <a:solidFill>
                <a:schemeClr val="bg1"/>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layout/>
                <c15:showLeaderLines val="0"/>
              </c:ext>
            </c:extLst>
          </c:dLbls>
          <c:cat>
            <c:strRef>
              <c:f>SingleArchiveResults!$D$50</c:f>
              <c:strCache>
                <c:ptCount val="1"/>
                <c:pt idx="0">
                  <c:v>Mean</c:v>
                </c:pt>
              </c:strCache>
            </c:strRef>
          </c:cat>
          <c:val>
            <c:numRef>
              <c:f>SingleArchiveResults!$F$54</c:f>
              <c:numCache>
                <c:formatCode>0.0</c:formatCode>
                <c:ptCount val="1"/>
                <c:pt idx="0">
                  <c:v>0</c:v>
                </c:pt>
              </c:numCache>
            </c:numRef>
          </c:val>
        </c:ser>
        <c:ser>
          <c:idx val="1"/>
          <c:order val="1"/>
          <c:spPr>
            <a:noFill/>
            <a:ln>
              <a:solidFill>
                <a:srgbClr val="652D89"/>
              </a:solidFill>
            </a:ln>
            <a:effectLst/>
          </c:spPr>
          <c:invertIfNegative val="0"/>
          <c:cat>
            <c:strRef>
              <c:f>SingleArchiveResults!$D$50</c:f>
              <c:strCache>
                <c:ptCount val="1"/>
                <c:pt idx="0">
                  <c:v>Mean</c:v>
                </c:pt>
              </c:strCache>
            </c:strRef>
          </c:cat>
          <c:val>
            <c:numRef>
              <c:f>SingleArchiveResults!$G$54</c:f>
              <c:numCache>
                <c:formatCode>0.0</c:formatCode>
                <c:ptCount val="1"/>
                <c:pt idx="0">
                  <c:v>0</c:v>
                </c:pt>
              </c:numCache>
            </c:numRef>
          </c:val>
        </c:ser>
        <c:dLbls>
          <c:showLegendKey val="0"/>
          <c:showVal val="0"/>
          <c:showCatName val="0"/>
          <c:showSerName val="0"/>
          <c:showPercent val="0"/>
          <c:showBubbleSize val="0"/>
        </c:dLbls>
        <c:gapWidth val="50"/>
        <c:overlap val="100"/>
        <c:axId val="90340736"/>
        <c:axId val="90342528"/>
      </c:barChart>
      <c:catAx>
        <c:axId val="90340736"/>
        <c:scaling>
          <c:orientation val="minMax"/>
        </c:scaling>
        <c:delete val="1"/>
        <c:axPos val="l"/>
        <c:numFmt formatCode="General" sourceLinked="1"/>
        <c:majorTickMark val="none"/>
        <c:minorTickMark val="none"/>
        <c:tickLblPos val="nextTo"/>
        <c:crossAx val="90342528"/>
        <c:crosses val="autoZero"/>
        <c:auto val="1"/>
        <c:lblAlgn val="ctr"/>
        <c:lblOffset val="100"/>
        <c:noMultiLvlLbl val="0"/>
      </c:catAx>
      <c:valAx>
        <c:axId val="90342528"/>
        <c:scaling>
          <c:orientation val="minMax"/>
          <c:min val="0"/>
        </c:scaling>
        <c:delete val="1"/>
        <c:axPos val="b"/>
        <c:numFmt formatCode="0%" sourceLinked="1"/>
        <c:majorTickMark val="none"/>
        <c:minorTickMark val="none"/>
        <c:tickLblPos val="nextTo"/>
        <c:crossAx val="90340736"/>
        <c:crosses val="autoZero"/>
        <c:crossBetween val="between"/>
        <c:majorUnit val="0.2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4. Please mark our staff out of 10 for the following aspects; </a:t>
            </a:r>
          </a:p>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Attitude of staff</a:t>
            </a:r>
          </a:p>
        </c:rich>
      </c:tx>
      <c:overlay val="0"/>
      <c:spPr>
        <a:noFill/>
        <a:ln>
          <a:noFill/>
        </a:ln>
        <a:effectLst/>
      </c:spPr>
    </c:title>
    <c:autoTitleDeleted val="0"/>
    <c:plotArea>
      <c:layout/>
      <c:barChart>
        <c:barDir val="bar"/>
        <c:grouping val="percentStacked"/>
        <c:varyColors val="0"/>
        <c:ser>
          <c:idx val="0"/>
          <c:order val="0"/>
          <c:spPr>
            <a:solidFill>
              <a:schemeClr val="accent1"/>
            </a:solidFill>
            <a:ln>
              <a:solidFill>
                <a:schemeClr val="accent1"/>
              </a:solidFill>
            </a:ln>
            <a:effectLst/>
          </c:spPr>
          <c:invertIfNegative val="0"/>
          <c:dPt>
            <c:idx val="0"/>
            <c:invertIfNegative val="0"/>
            <c:bubble3D val="0"/>
            <c:spPr>
              <a:solidFill>
                <a:srgbClr val="652D89"/>
              </a:solidFill>
              <a:ln>
                <a:solidFill>
                  <a:schemeClr val="accent1"/>
                </a:solidFill>
              </a:ln>
              <a:effectLst/>
            </c:spPr>
          </c:dPt>
          <c:dLbls>
            <c:spPr>
              <a:solidFill>
                <a:schemeClr val="bg1"/>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652D89"/>
                    </a:solidFill>
                    <a:latin typeface="Verdana" panose="020B0604030504040204" pitchFamily="34" charset="0"/>
                    <a:ea typeface="Verdana" panose="020B0604030504040204" pitchFamily="34" charset="0"/>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layout/>
                <c15:showLeaderLines val="0"/>
              </c:ext>
            </c:extLst>
          </c:dLbls>
          <c:cat>
            <c:strRef>
              <c:f>SingleArchiveResults!$D$50</c:f>
              <c:strCache>
                <c:ptCount val="1"/>
                <c:pt idx="0">
                  <c:v>Mean</c:v>
                </c:pt>
              </c:strCache>
            </c:strRef>
          </c:cat>
          <c:val>
            <c:numRef>
              <c:f>SingleArchiveResults!$F$58</c:f>
              <c:numCache>
                <c:formatCode>0.0</c:formatCode>
                <c:ptCount val="1"/>
                <c:pt idx="0">
                  <c:v>0</c:v>
                </c:pt>
              </c:numCache>
            </c:numRef>
          </c:val>
        </c:ser>
        <c:ser>
          <c:idx val="1"/>
          <c:order val="1"/>
          <c:spPr>
            <a:noFill/>
            <a:ln>
              <a:solidFill>
                <a:srgbClr val="652D89"/>
              </a:solidFill>
            </a:ln>
            <a:effectLst/>
          </c:spPr>
          <c:invertIfNegative val="0"/>
          <c:cat>
            <c:strRef>
              <c:f>SingleArchiveResults!$D$50</c:f>
              <c:strCache>
                <c:ptCount val="1"/>
                <c:pt idx="0">
                  <c:v>Mean</c:v>
                </c:pt>
              </c:strCache>
            </c:strRef>
          </c:cat>
          <c:val>
            <c:numRef>
              <c:f>SingleArchiveResults!$G$58</c:f>
              <c:numCache>
                <c:formatCode>0.0</c:formatCode>
                <c:ptCount val="1"/>
                <c:pt idx="0">
                  <c:v>0</c:v>
                </c:pt>
              </c:numCache>
            </c:numRef>
          </c:val>
        </c:ser>
        <c:dLbls>
          <c:showLegendKey val="0"/>
          <c:showVal val="0"/>
          <c:showCatName val="0"/>
          <c:showSerName val="0"/>
          <c:showPercent val="0"/>
          <c:showBubbleSize val="0"/>
        </c:dLbls>
        <c:gapWidth val="50"/>
        <c:overlap val="100"/>
        <c:axId val="90371968"/>
        <c:axId val="90373504"/>
      </c:barChart>
      <c:catAx>
        <c:axId val="90371968"/>
        <c:scaling>
          <c:orientation val="minMax"/>
        </c:scaling>
        <c:delete val="1"/>
        <c:axPos val="l"/>
        <c:numFmt formatCode="General" sourceLinked="1"/>
        <c:majorTickMark val="none"/>
        <c:minorTickMark val="none"/>
        <c:tickLblPos val="nextTo"/>
        <c:crossAx val="90373504"/>
        <c:crosses val="autoZero"/>
        <c:auto val="1"/>
        <c:lblAlgn val="ctr"/>
        <c:lblOffset val="100"/>
        <c:noMultiLvlLbl val="0"/>
      </c:catAx>
      <c:valAx>
        <c:axId val="90373504"/>
        <c:scaling>
          <c:orientation val="minMax"/>
          <c:min val="0"/>
        </c:scaling>
        <c:delete val="1"/>
        <c:axPos val="b"/>
        <c:numFmt formatCode="0%" sourceLinked="1"/>
        <c:majorTickMark val="none"/>
        <c:minorTickMark val="none"/>
        <c:tickLblPos val="nextTo"/>
        <c:crossAx val="90371968"/>
        <c:crosses val="autoZero"/>
        <c:crossBetween val="between"/>
        <c:majorUnit val="0.2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5. How satisfied are you with the following:</a:t>
            </a:r>
          </a:p>
          <a:p>
            <a:pPr>
              <a:defRPr sz="96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GB" b="1"/>
              <a:t>Opening hours</a:t>
            </a:r>
          </a:p>
        </c:rich>
      </c:tx>
      <c:overlay val="0"/>
      <c:spPr>
        <a:noFill/>
        <a:ln>
          <a:noFill/>
        </a:ln>
        <a:effectLst/>
      </c:spPr>
    </c:title>
    <c:autoTitleDeleted val="0"/>
    <c:plotArea>
      <c:layout/>
      <c:barChart>
        <c:barDir val="bar"/>
        <c:grouping val="clustered"/>
        <c:varyColors val="1"/>
        <c:ser>
          <c:idx val="0"/>
          <c:order val="0"/>
          <c:invertIfNegative val="0"/>
          <c:dPt>
            <c:idx val="0"/>
            <c:invertIfNegative val="0"/>
            <c:bubble3D val="0"/>
            <c:spPr>
              <a:solidFill>
                <a:srgbClr val="652D89"/>
              </a:solidFill>
              <a:ln>
                <a:noFill/>
              </a:ln>
              <a:effectLst/>
            </c:spPr>
          </c:dPt>
          <c:dPt>
            <c:idx val="1"/>
            <c:invertIfNegative val="0"/>
            <c:bubble3D val="0"/>
            <c:spPr>
              <a:solidFill>
                <a:srgbClr val="58595B"/>
              </a:solidFill>
              <a:ln>
                <a:noFill/>
              </a:ln>
              <a:effectLst/>
            </c:spPr>
          </c:dPt>
          <c:dPt>
            <c:idx val="2"/>
            <c:invertIfNegative val="0"/>
            <c:bubble3D val="0"/>
            <c:spPr>
              <a:solidFill>
                <a:srgbClr val="CA3E96"/>
              </a:solidFill>
              <a:ln>
                <a:noFill/>
              </a:ln>
              <a:effectLst/>
            </c:spPr>
          </c:dPt>
          <c:dPt>
            <c:idx val="3"/>
            <c:invertIfNegative val="0"/>
            <c:bubble3D val="0"/>
            <c:spPr>
              <a:solidFill>
                <a:srgbClr val="F68933"/>
              </a:solidFill>
              <a:ln>
                <a:noFill/>
              </a:ln>
              <a:effectLst/>
            </c:spPr>
          </c:dPt>
          <c:dPt>
            <c:idx val="4"/>
            <c:invertIfNegative val="0"/>
            <c:bubble3D val="0"/>
            <c:spPr>
              <a:solidFill>
                <a:srgbClr val="00B0E8"/>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SingleArchiveResults!$D$62:$D$66</c:f>
              <c:strCache>
                <c:ptCount val="5"/>
                <c:pt idx="0">
                  <c:v>Very satisfied</c:v>
                </c:pt>
                <c:pt idx="1">
                  <c:v>Satisfied</c:v>
                </c:pt>
                <c:pt idx="2">
                  <c:v>Neither satisfied nor dissatisfied</c:v>
                </c:pt>
                <c:pt idx="3">
                  <c:v>Not very satisfied</c:v>
                </c:pt>
                <c:pt idx="4">
                  <c:v>Not at all satisfied</c:v>
                </c:pt>
              </c:strCache>
            </c:strRef>
          </c:cat>
          <c:val>
            <c:numRef>
              <c:f>SingleArchiveResults!$F$62:$F$66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0"/>
        <c:axId val="90412544"/>
        <c:axId val="90414080"/>
      </c:barChart>
      <c:catAx>
        <c:axId val="90412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0414080"/>
        <c:crosses val="autoZero"/>
        <c:auto val="1"/>
        <c:lblAlgn val="ctr"/>
        <c:lblOffset val="100"/>
        <c:noMultiLvlLbl val="0"/>
      </c:catAx>
      <c:valAx>
        <c:axId val="90414080"/>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04125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19050</xdr:rowOff>
    </xdr:from>
    <xdr:to>
      <xdr:col>4</xdr:col>
      <xdr:colOff>159</xdr:colOff>
      <xdr:row>3</xdr:row>
      <xdr:rowOff>89093</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180975"/>
          <a:ext cx="1828959" cy="3938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493059</xdr:colOff>
      <xdr:row>12</xdr:row>
      <xdr:rowOff>268941</xdr:rowOff>
    </xdr:from>
    <xdr:to>
      <xdr:col>14</xdr:col>
      <xdr:colOff>192741</xdr:colOff>
      <xdr:row>16</xdr:row>
      <xdr:rowOff>475130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absolute">
    <xdr:from>
      <xdr:col>6</xdr:col>
      <xdr:colOff>493059</xdr:colOff>
      <xdr:row>7</xdr:row>
      <xdr:rowOff>268941</xdr:rowOff>
    </xdr:from>
    <xdr:to>
      <xdr:col>14</xdr:col>
      <xdr:colOff>192741</xdr:colOff>
      <xdr:row>11</xdr:row>
      <xdr:rowOff>475130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absolute">
    <xdr:from>
      <xdr:col>6</xdr:col>
      <xdr:colOff>493059</xdr:colOff>
      <xdr:row>2</xdr:row>
      <xdr:rowOff>22412</xdr:rowOff>
    </xdr:from>
    <xdr:to>
      <xdr:col>14</xdr:col>
      <xdr:colOff>192741</xdr:colOff>
      <xdr:row>6</xdr:row>
      <xdr:rowOff>475130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absolute">
    <xdr:from>
      <xdr:col>6</xdr:col>
      <xdr:colOff>457571</xdr:colOff>
      <xdr:row>17</xdr:row>
      <xdr:rowOff>336176</xdr:rowOff>
    </xdr:from>
    <xdr:to>
      <xdr:col>19</xdr:col>
      <xdr:colOff>459441</xdr:colOff>
      <xdr:row>31</xdr:row>
      <xdr:rowOff>336176</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absolute">
    <xdr:from>
      <xdr:col>6</xdr:col>
      <xdr:colOff>493059</xdr:colOff>
      <xdr:row>36</xdr:row>
      <xdr:rowOff>1</xdr:rowOff>
    </xdr:from>
    <xdr:to>
      <xdr:col>19</xdr:col>
      <xdr:colOff>499411</xdr:colOff>
      <xdr:row>48</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absolute">
    <xdr:from>
      <xdr:col>6</xdr:col>
      <xdr:colOff>499407</xdr:colOff>
      <xdr:row>48</xdr:row>
      <xdr:rowOff>294341</xdr:rowOff>
    </xdr:from>
    <xdr:to>
      <xdr:col>19</xdr:col>
      <xdr:colOff>497541</xdr:colOff>
      <xdr:row>51</xdr:row>
      <xdr:rowOff>564029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editAs="absolute">
    <xdr:from>
      <xdr:col>6</xdr:col>
      <xdr:colOff>493059</xdr:colOff>
      <xdr:row>52</xdr:row>
      <xdr:rowOff>268941</xdr:rowOff>
    </xdr:from>
    <xdr:to>
      <xdr:col>19</xdr:col>
      <xdr:colOff>491193</xdr:colOff>
      <xdr:row>55</xdr:row>
      <xdr:rowOff>538630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absolute">
    <xdr:from>
      <xdr:col>6</xdr:col>
      <xdr:colOff>493059</xdr:colOff>
      <xdr:row>56</xdr:row>
      <xdr:rowOff>268941</xdr:rowOff>
    </xdr:from>
    <xdr:to>
      <xdr:col>19</xdr:col>
      <xdr:colOff>491193</xdr:colOff>
      <xdr:row>59</xdr:row>
      <xdr:rowOff>538629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editAs="absolute">
    <xdr:from>
      <xdr:col>6</xdr:col>
      <xdr:colOff>512108</xdr:colOff>
      <xdr:row>60</xdr:row>
      <xdr:rowOff>268941</xdr:rowOff>
    </xdr:from>
    <xdr:to>
      <xdr:col>14</xdr:col>
      <xdr:colOff>211790</xdr:colOff>
      <xdr:row>67</xdr:row>
      <xdr:rowOff>246529</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editAs="absolute">
    <xdr:from>
      <xdr:col>6</xdr:col>
      <xdr:colOff>493059</xdr:colOff>
      <xdr:row>68</xdr:row>
      <xdr:rowOff>268942</xdr:rowOff>
    </xdr:from>
    <xdr:to>
      <xdr:col>14</xdr:col>
      <xdr:colOff>192741</xdr:colOff>
      <xdr:row>75</xdr:row>
      <xdr:rowOff>246529</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absolute">
    <xdr:from>
      <xdr:col>6</xdr:col>
      <xdr:colOff>493059</xdr:colOff>
      <xdr:row>76</xdr:row>
      <xdr:rowOff>268942</xdr:rowOff>
    </xdr:from>
    <xdr:to>
      <xdr:col>14</xdr:col>
      <xdr:colOff>192741</xdr:colOff>
      <xdr:row>83</xdr:row>
      <xdr:rowOff>246529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twoCellAnchor>
  <xdr:twoCellAnchor editAs="absolute">
    <xdr:from>
      <xdr:col>6</xdr:col>
      <xdr:colOff>493059</xdr:colOff>
      <xdr:row>84</xdr:row>
      <xdr:rowOff>268941</xdr:rowOff>
    </xdr:from>
    <xdr:to>
      <xdr:col>14</xdr:col>
      <xdr:colOff>192741</xdr:colOff>
      <xdr:row>91</xdr:row>
      <xdr:rowOff>246529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absolute">
    <xdr:from>
      <xdr:col>6</xdr:col>
      <xdr:colOff>493059</xdr:colOff>
      <xdr:row>92</xdr:row>
      <xdr:rowOff>268941</xdr:rowOff>
    </xdr:from>
    <xdr:to>
      <xdr:col>14</xdr:col>
      <xdr:colOff>192741</xdr:colOff>
      <xdr:row>99</xdr:row>
      <xdr:rowOff>246529</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absolute">
    <xdr:from>
      <xdr:col>6</xdr:col>
      <xdr:colOff>493059</xdr:colOff>
      <xdr:row>100</xdr:row>
      <xdr:rowOff>268941</xdr:rowOff>
    </xdr:from>
    <xdr:to>
      <xdr:col>14</xdr:col>
      <xdr:colOff>192741</xdr:colOff>
      <xdr:row>107</xdr:row>
      <xdr:rowOff>246530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editAs="absolute">
    <xdr:from>
      <xdr:col>6</xdr:col>
      <xdr:colOff>493059</xdr:colOff>
      <xdr:row>108</xdr:row>
      <xdr:rowOff>268941</xdr:rowOff>
    </xdr:from>
    <xdr:to>
      <xdr:col>14</xdr:col>
      <xdr:colOff>192741</xdr:colOff>
      <xdr:row>115</xdr:row>
      <xdr:rowOff>246530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editAs="absolute">
    <xdr:from>
      <xdr:col>6</xdr:col>
      <xdr:colOff>493059</xdr:colOff>
      <xdr:row>116</xdr:row>
      <xdr:rowOff>268941</xdr:rowOff>
    </xdr:from>
    <xdr:to>
      <xdr:col>14</xdr:col>
      <xdr:colOff>192741</xdr:colOff>
      <xdr:row>123</xdr:row>
      <xdr:rowOff>246530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absolute">
    <xdr:from>
      <xdr:col>6</xdr:col>
      <xdr:colOff>493059</xdr:colOff>
      <xdr:row>124</xdr:row>
      <xdr:rowOff>268941</xdr:rowOff>
    </xdr:from>
    <xdr:to>
      <xdr:col>14</xdr:col>
      <xdr:colOff>192741</xdr:colOff>
      <xdr:row>131</xdr:row>
      <xdr:rowOff>246529</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absolute">
    <xdr:from>
      <xdr:col>6</xdr:col>
      <xdr:colOff>493059</xdr:colOff>
      <xdr:row>132</xdr:row>
      <xdr:rowOff>268941</xdr:rowOff>
    </xdr:from>
    <xdr:to>
      <xdr:col>14</xdr:col>
      <xdr:colOff>192741</xdr:colOff>
      <xdr:row>139</xdr:row>
      <xdr:rowOff>246529</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editAs="absolute">
    <xdr:from>
      <xdr:col>6</xdr:col>
      <xdr:colOff>493059</xdr:colOff>
      <xdr:row>140</xdr:row>
      <xdr:rowOff>268942</xdr:rowOff>
    </xdr:from>
    <xdr:to>
      <xdr:col>14</xdr:col>
      <xdr:colOff>192741</xdr:colOff>
      <xdr:row>147</xdr:row>
      <xdr:rowOff>246529</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absolute">
    <xdr:from>
      <xdr:col>6</xdr:col>
      <xdr:colOff>493059</xdr:colOff>
      <xdr:row>148</xdr:row>
      <xdr:rowOff>268941</xdr:rowOff>
    </xdr:from>
    <xdr:to>
      <xdr:col>14</xdr:col>
      <xdr:colOff>192741</xdr:colOff>
      <xdr:row>155</xdr:row>
      <xdr:rowOff>246529</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editAs="absolute">
    <xdr:from>
      <xdr:col>6</xdr:col>
      <xdr:colOff>493059</xdr:colOff>
      <xdr:row>156</xdr:row>
      <xdr:rowOff>268941</xdr:rowOff>
    </xdr:from>
    <xdr:to>
      <xdr:col>14</xdr:col>
      <xdr:colOff>192741</xdr:colOff>
      <xdr:row>163</xdr:row>
      <xdr:rowOff>246529</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editAs="absolute">
    <xdr:from>
      <xdr:col>6</xdr:col>
      <xdr:colOff>493059</xdr:colOff>
      <xdr:row>164</xdr:row>
      <xdr:rowOff>268941</xdr:rowOff>
    </xdr:from>
    <xdr:to>
      <xdr:col>14</xdr:col>
      <xdr:colOff>192741</xdr:colOff>
      <xdr:row>171</xdr:row>
      <xdr:rowOff>246530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absolute">
    <xdr:from>
      <xdr:col>6</xdr:col>
      <xdr:colOff>493059</xdr:colOff>
      <xdr:row>172</xdr:row>
      <xdr:rowOff>268941</xdr:rowOff>
    </xdr:from>
    <xdr:to>
      <xdr:col>14</xdr:col>
      <xdr:colOff>192741</xdr:colOff>
      <xdr:row>179</xdr:row>
      <xdr:rowOff>246530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editAs="absolute">
    <xdr:from>
      <xdr:col>6</xdr:col>
      <xdr:colOff>493059</xdr:colOff>
      <xdr:row>180</xdr:row>
      <xdr:rowOff>268941</xdr:rowOff>
    </xdr:from>
    <xdr:to>
      <xdr:col>14</xdr:col>
      <xdr:colOff>192741</xdr:colOff>
      <xdr:row>187</xdr:row>
      <xdr:rowOff>246530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editAs="absolute">
    <xdr:from>
      <xdr:col>6</xdr:col>
      <xdr:colOff>493059</xdr:colOff>
      <xdr:row>188</xdr:row>
      <xdr:rowOff>268941</xdr:rowOff>
    </xdr:from>
    <xdr:to>
      <xdr:col>14</xdr:col>
      <xdr:colOff>192741</xdr:colOff>
      <xdr:row>195</xdr:row>
      <xdr:rowOff>246530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absolute">
    <xdr:from>
      <xdr:col>6</xdr:col>
      <xdr:colOff>493059</xdr:colOff>
      <xdr:row>196</xdr:row>
      <xdr:rowOff>268941</xdr:rowOff>
    </xdr:from>
    <xdr:to>
      <xdr:col>14</xdr:col>
      <xdr:colOff>192741</xdr:colOff>
      <xdr:row>203</xdr:row>
      <xdr:rowOff>246529</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absolute">
    <xdr:from>
      <xdr:col>6</xdr:col>
      <xdr:colOff>493059</xdr:colOff>
      <xdr:row>204</xdr:row>
      <xdr:rowOff>268942</xdr:rowOff>
    </xdr:from>
    <xdr:to>
      <xdr:col>14</xdr:col>
      <xdr:colOff>192741</xdr:colOff>
      <xdr:row>211</xdr:row>
      <xdr:rowOff>246529</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editAs="absolute">
    <xdr:from>
      <xdr:col>6</xdr:col>
      <xdr:colOff>493059</xdr:colOff>
      <xdr:row>212</xdr:row>
      <xdr:rowOff>268942</xdr:rowOff>
    </xdr:from>
    <xdr:to>
      <xdr:col>14</xdr:col>
      <xdr:colOff>192741</xdr:colOff>
      <xdr:row>219</xdr:row>
      <xdr:rowOff>246529</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absolute">
    <xdr:from>
      <xdr:col>6</xdr:col>
      <xdr:colOff>493059</xdr:colOff>
      <xdr:row>220</xdr:row>
      <xdr:rowOff>268941</xdr:rowOff>
    </xdr:from>
    <xdr:to>
      <xdr:col>14</xdr:col>
      <xdr:colOff>192741</xdr:colOff>
      <xdr:row>227</xdr:row>
      <xdr:rowOff>246529</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absolute">
    <xdr:from>
      <xdr:col>6</xdr:col>
      <xdr:colOff>493059</xdr:colOff>
      <xdr:row>228</xdr:row>
      <xdr:rowOff>268941</xdr:rowOff>
    </xdr:from>
    <xdr:to>
      <xdr:col>14</xdr:col>
      <xdr:colOff>192741</xdr:colOff>
      <xdr:row>235</xdr:row>
      <xdr:rowOff>246529</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fLocksWithSheet="0"/>
  </xdr:twoCellAnchor>
  <xdr:twoCellAnchor editAs="absolute">
    <xdr:from>
      <xdr:col>6</xdr:col>
      <xdr:colOff>493059</xdr:colOff>
      <xdr:row>236</xdr:row>
      <xdr:rowOff>268941</xdr:rowOff>
    </xdr:from>
    <xdr:to>
      <xdr:col>14</xdr:col>
      <xdr:colOff>192741</xdr:colOff>
      <xdr:row>243</xdr:row>
      <xdr:rowOff>246530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editAs="absolute">
    <xdr:from>
      <xdr:col>6</xdr:col>
      <xdr:colOff>493059</xdr:colOff>
      <xdr:row>244</xdr:row>
      <xdr:rowOff>268941</xdr:rowOff>
    </xdr:from>
    <xdr:to>
      <xdr:col>19</xdr:col>
      <xdr:colOff>491193</xdr:colOff>
      <xdr:row>247</xdr:row>
      <xdr:rowOff>538629</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absolute">
    <xdr:from>
      <xdr:col>6</xdr:col>
      <xdr:colOff>504265</xdr:colOff>
      <xdr:row>249</xdr:row>
      <xdr:rowOff>1</xdr:rowOff>
    </xdr:from>
    <xdr:to>
      <xdr:col>14</xdr:col>
      <xdr:colOff>203947</xdr:colOff>
      <xdr:row>255</xdr:row>
      <xdr:rowOff>381000</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absolute">
    <xdr:from>
      <xdr:col>6</xdr:col>
      <xdr:colOff>493059</xdr:colOff>
      <xdr:row>269</xdr:row>
      <xdr:rowOff>268941</xdr:rowOff>
    </xdr:from>
    <xdr:to>
      <xdr:col>14</xdr:col>
      <xdr:colOff>192741</xdr:colOff>
      <xdr:row>272</xdr:row>
      <xdr:rowOff>703730</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xdr:twoCellAnchor editAs="absolute">
    <xdr:from>
      <xdr:col>6</xdr:col>
      <xdr:colOff>493059</xdr:colOff>
      <xdr:row>275</xdr:row>
      <xdr:rowOff>268941</xdr:rowOff>
    </xdr:from>
    <xdr:to>
      <xdr:col>14</xdr:col>
      <xdr:colOff>192741</xdr:colOff>
      <xdr:row>279</xdr:row>
      <xdr:rowOff>475130</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fLocksWithSheet="0"/>
  </xdr:twoCellAnchor>
  <xdr:twoCellAnchor editAs="absolute">
    <xdr:from>
      <xdr:col>6</xdr:col>
      <xdr:colOff>493059</xdr:colOff>
      <xdr:row>280</xdr:row>
      <xdr:rowOff>268941</xdr:rowOff>
    </xdr:from>
    <xdr:to>
      <xdr:col>14</xdr:col>
      <xdr:colOff>192741</xdr:colOff>
      <xdr:row>284</xdr:row>
      <xdr:rowOff>475130</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fLocksWithSheet="0"/>
  </xdr:twoCellAnchor>
  <xdr:twoCellAnchor editAs="absolute">
    <xdr:from>
      <xdr:col>6</xdr:col>
      <xdr:colOff>493059</xdr:colOff>
      <xdr:row>285</xdr:row>
      <xdr:rowOff>268941</xdr:rowOff>
    </xdr:from>
    <xdr:to>
      <xdr:col>14</xdr:col>
      <xdr:colOff>192741</xdr:colOff>
      <xdr:row>289</xdr:row>
      <xdr:rowOff>475129</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absolute">
    <xdr:from>
      <xdr:col>6</xdr:col>
      <xdr:colOff>493059</xdr:colOff>
      <xdr:row>290</xdr:row>
      <xdr:rowOff>268941</xdr:rowOff>
    </xdr:from>
    <xdr:to>
      <xdr:col>14</xdr:col>
      <xdr:colOff>192741</xdr:colOff>
      <xdr:row>294</xdr:row>
      <xdr:rowOff>475129</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absolute">
    <xdr:from>
      <xdr:col>6</xdr:col>
      <xdr:colOff>493059</xdr:colOff>
      <xdr:row>295</xdr:row>
      <xdr:rowOff>268941</xdr:rowOff>
    </xdr:from>
    <xdr:to>
      <xdr:col>14</xdr:col>
      <xdr:colOff>192741</xdr:colOff>
      <xdr:row>299</xdr:row>
      <xdr:rowOff>475129</xdr:rowOff>
    </xdr:to>
    <xdr:graphicFrame macro="">
      <xdr:nvGraphicFramePr>
        <xdr:cNvPr id="4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fLocksWithSheet="0"/>
  </xdr:twoCellAnchor>
  <xdr:twoCellAnchor editAs="absolute">
    <xdr:from>
      <xdr:col>6</xdr:col>
      <xdr:colOff>493059</xdr:colOff>
      <xdr:row>302</xdr:row>
      <xdr:rowOff>268941</xdr:rowOff>
    </xdr:from>
    <xdr:to>
      <xdr:col>14</xdr:col>
      <xdr:colOff>192741</xdr:colOff>
      <xdr:row>306</xdr:row>
      <xdr:rowOff>475130</xdr:rowOff>
    </xdr:to>
    <xdr:graphicFrame macro="">
      <xdr:nvGraphicFramePr>
        <xdr:cNvPr id="47"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twoCellAnchor>
  <xdr:twoCellAnchor editAs="absolute">
    <xdr:from>
      <xdr:col>6</xdr:col>
      <xdr:colOff>493059</xdr:colOff>
      <xdr:row>307</xdr:row>
      <xdr:rowOff>268941</xdr:rowOff>
    </xdr:from>
    <xdr:to>
      <xdr:col>14</xdr:col>
      <xdr:colOff>192741</xdr:colOff>
      <xdr:row>314</xdr:row>
      <xdr:rowOff>246530</xdr:rowOff>
    </xdr:to>
    <xdr:graphicFrame macro="">
      <xdr:nvGraphicFramePr>
        <xdr:cNvPr id="48"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fLocksWithSheet="0"/>
  </xdr:twoCellAnchor>
  <xdr:twoCellAnchor editAs="absolute">
    <xdr:from>
      <xdr:col>6</xdr:col>
      <xdr:colOff>493059</xdr:colOff>
      <xdr:row>318</xdr:row>
      <xdr:rowOff>268942</xdr:rowOff>
    </xdr:from>
    <xdr:to>
      <xdr:col>14</xdr:col>
      <xdr:colOff>192741</xdr:colOff>
      <xdr:row>325</xdr:row>
      <xdr:rowOff>246529</xdr:rowOff>
    </xdr:to>
    <xdr:graphicFrame macro="">
      <xdr:nvGraphicFramePr>
        <xdr:cNvPr id="58"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fLocksWithSheet="0"/>
  </xdr:twoCellAnchor>
  <xdr:twoCellAnchor editAs="absolute">
    <xdr:from>
      <xdr:col>6</xdr:col>
      <xdr:colOff>493059</xdr:colOff>
      <xdr:row>326</xdr:row>
      <xdr:rowOff>307041</xdr:rowOff>
    </xdr:from>
    <xdr:to>
      <xdr:col>14</xdr:col>
      <xdr:colOff>192741</xdr:colOff>
      <xdr:row>333</xdr:row>
      <xdr:rowOff>208429</xdr:rowOff>
    </xdr:to>
    <xdr:graphicFrame macro="">
      <xdr:nvGraphicFramePr>
        <xdr:cNvPr id="59" name="Chart 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absolute">
    <xdr:from>
      <xdr:col>6</xdr:col>
      <xdr:colOff>491182</xdr:colOff>
      <xdr:row>334</xdr:row>
      <xdr:rowOff>281633</xdr:rowOff>
    </xdr:from>
    <xdr:to>
      <xdr:col>18</xdr:col>
      <xdr:colOff>554135</xdr:colOff>
      <xdr:row>345</xdr:row>
      <xdr:rowOff>224118</xdr:rowOff>
    </xdr:to>
    <xdr:graphicFrame macro="">
      <xdr:nvGraphicFramePr>
        <xdr:cNvPr id="62" name="Chart 6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fLocksWithSheet="0"/>
  </xdr:twoCellAnchor>
  <xdr:twoCellAnchor editAs="absolute">
    <xdr:from>
      <xdr:col>6</xdr:col>
      <xdr:colOff>493059</xdr:colOff>
      <xdr:row>257</xdr:row>
      <xdr:rowOff>0</xdr:rowOff>
    </xdr:from>
    <xdr:to>
      <xdr:col>19</xdr:col>
      <xdr:colOff>499410</xdr:colOff>
      <xdr:row>268</xdr:row>
      <xdr:rowOff>400049</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research@cipfa.org?subject=Survey%20of%20Visitors%20to%20UK%20Archives%202018:%20Benchmarkimng%20Report"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showRowColHeaders="0" tabSelected="1" zoomScale="85" zoomScaleNormal="85" workbookViewId="0"/>
  </sheetViews>
  <sheetFormatPr defaultColWidth="0" defaultRowHeight="12.75" zeroHeight="1" x14ac:dyDescent="0.2"/>
  <cols>
    <col min="1" max="14" width="9.140625" style="16" customWidth="1"/>
    <col min="15" max="16384" width="9.140625" style="16" hidden="1"/>
  </cols>
  <sheetData>
    <row r="1" spans="1:14" x14ac:dyDescent="0.2"/>
    <row r="2" spans="1:14" x14ac:dyDescent="0.2">
      <c r="A2" s="198" t="s">
        <v>564</v>
      </c>
      <c r="B2" s="198"/>
      <c r="C2" s="198"/>
      <c r="D2" s="198"/>
      <c r="E2" s="198"/>
      <c r="F2" s="198"/>
      <c r="G2" s="198"/>
      <c r="H2" s="198"/>
      <c r="I2" s="198"/>
      <c r="J2" s="198"/>
      <c r="K2" s="198"/>
      <c r="L2" s="198"/>
      <c r="M2" s="198"/>
      <c r="N2" s="198"/>
    </row>
    <row r="3" spans="1:14" x14ac:dyDescent="0.2"/>
    <row r="4" spans="1:14" x14ac:dyDescent="0.2">
      <c r="A4" s="198" t="s">
        <v>565</v>
      </c>
      <c r="B4" s="198"/>
      <c r="C4" s="198"/>
      <c r="D4" s="198"/>
      <c r="E4" s="198"/>
      <c r="F4" s="198"/>
      <c r="G4" s="198"/>
      <c r="H4" s="198"/>
      <c r="I4" s="198"/>
      <c r="J4" s="198"/>
      <c r="K4" s="198"/>
      <c r="L4" s="198"/>
      <c r="M4" s="198"/>
      <c r="N4" s="198"/>
    </row>
    <row r="5" spans="1:14" x14ac:dyDescent="0.2"/>
    <row r="6" spans="1:14" x14ac:dyDescent="0.2">
      <c r="B6" s="105" t="s">
        <v>566</v>
      </c>
    </row>
    <row r="7" spans="1:14" x14ac:dyDescent="0.2">
      <c r="B7" s="105"/>
    </row>
    <row r="8" spans="1:14" ht="96" customHeight="1" x14ac:dyDescent="0.2">
      <c r="B8" s="197" t="s">
        <v>567</v>
      </c>
      <c r="C8" s="197"/>
      <c r="D8" s="197"/>
      <c r="E8" s="197"/>
      <c r="F8" s="197"/>
      <c r="G8" s="197"/>
      <c r="H8" s="197"/>
      <c r="I8" s="197"/>
      <c r="J8" s="197"/>
      <c r="K8" s="197"/>
      <c r="L8" s="197"/>
      <c r="M8" s="197"/>
    </row>
    <row r="9" spans="1:14" x14ac:dyDescent="0.2"/>
    <row r="10" spans="1:14" x14ac:dyDescent="0.2"/>
    <row r="11" spans="1:14" x14ac:dyDescent="0.2">
      <c r="B11" s="105" t="s">
        <v>568</v>
      </c>
    </row>
    <row r="12" spans="1:14" x14ac:dyDescent="0.2"/>
    <row r="13" spans="1:14" ht="120" customHeight="1" x14ac:dyDescent="0.2">
      <c r="B13" s="197" t="s">
        <v>601</v>
      </c>
      <c r="C13" s="197"/>
      <c r="D13" s="197"/>
      <c r="E13" s="197"/>
      <c r="F13" s="197"/>
      <c r="G13" s="197"/>
      <c r="H13" s="197"/>
      <c r="I13" s="197"/>
      <c r="J13" s="197"/>
      <c r="K13" s="197"/>
      <c r="L13" s="197"/>
      <c r="M13" s="197"/>
    </row>
    <row r="14" spans="1:14" ht="15" x14ac:dyDescent="0.2">
      <c r="B14" s="132" t="s">
        <v>595</v>
      </c>
      <c r="C14" s="106"/>
      <c r="D14" s="106"/>
      <c r="E14" s="106"/>
      <c r="F14" s="106"/>
      <c r="G14" s="106"/>
      <c r="H14" s="106"/>
      <c r="I14" s="106"/>
      <c r="J14" s="106"/>
      <c r="K14" s="106"/>
      <c r="L14" s="106"/>
      <c r="M14" s="106"/>
    </row>
    <row r="15" spans="1:14" ht="15" x14ac:dyDescent="0.2">
      <c r="B15" s="132"/>
      <c r="C15" s="106"/>
      <c r="D15" s="106"/>
      <c r="E15" s="106"/>
      <c r="F15" s="106"/>
      <c r="G15" s="106"/>
      <c r="H15" s="106"/>
      <c r="I15" s="106"/>
      <c r="J15" s="106"/>
      <c r="K15" s="106"/>
      <c r="L15" s="106"/>
      <c r="M15" s="106"/>
    </row>
    <row r="16" spans="1:14" x14ac:dyDescent="0.2"/>
    <row r="17" spans="2:13" x14ac:dyDescent="0.2">
      <c r="B17" s="105" t="s">
        <v>569</v>
      </c>
    </row>
    <row r="18" spans="2:13" x14ac:dyDescent="0.2"/>
    <row r="19" spans="2:13" ht="111.95" customHeight="1" x14ac:dyDescent="0.2">
      <c r="B19" s="197" t="s">
        <v>570</v>
      </c>
      <c r="C19" s="197"/>
      <c r="D19" s="197"/>
      <c r="E19" s="197"/>
      <c r="F19" s="197"/>
      <c r="G19" s="197"/>
      <c r="H19" s="197"/>
      <c r="I19" s="197"/>
      <c r="J19" s="197"/>
      <c r="K19" s="197"/>
      <c r="L19" s="197"/>
      <c r="M19" s="197"/>
    </row>
    <row r="20" spans="2:13" x14ac:dyDescent="0.2"/>
    <row r="21" spans="2:13" x14ac:dyDescent="0.2"/>
    <row r="22" spans="2:13" x14ac:dyDescent="0.2">
      <c r="B22" s="105" t="s">
        <v>571</v>
      </c>
    </row>
    <row r="23" spans="2:13" x14ac:dyDescent="0.2"/>
    <row r="24" spans="2:13" ht="128.1" customHeight="1" x14ac:dyDescent="0.2">
      <c r="B24" s="197" t="s">
        <v>572</v>
      </c>
      <c r="C24" s="197"/>
      <c r="D24" s="197"/>
      <c r="E24" s="197"/>
      <c r="F24" s="197"/>
      <c r="G24" s="197"/>
      <c r="H24" s="197"/>
      <c r="I24" s="197"/>
      <c r="J24" s="197"/>
      <c r="K24" s="197"/>
      <c r="L24" s="197"/>
      <c r="M24" s="197"/>
    </row>
    <row r="25" spans="2:13" x14ac:dyDescent="0.2"/>
  </sheetData>
  <sheetProtection algorithmName="SHA-512" hashValue="aXk0XuENLtuIb8kiSdQudTPob3FTZ2UKCp6EdRnCE1GjBilQUJ5/+f7fzyAMq3bmjlq5YiQxCp9izPSciYIWOA==" saltValue="0fDXNi1ZE1Qq2dLsUd6W8g==" spinCount="100000" sheet="1" objects="1" scenarios="1"/>
  <mergeCells count="6">
    <mergeCell ref="B24:M24"/>
    <mergeCell ref="A2:N2"/>
    <mergeCell ref="A4:N4"/>
    <mergeCell ref="B8:M8"/>
    <mergeCell ref="B13:M13"/>
    <mergeCell ref="B19:M19"/>
  </mergeCells>
  <hyperlinks>
    <hyperlink ref="B14"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zoomScale="75" zoomScaleNormal="75" workbookViewId="0">
      <pane ySplit="1" topLeftCell="A2" activePane="bottomLeft" state="frozen"/>
      <selection pane="bottomLeft" activeCell="A2" sqref="A2"/>
    </sheetView>
  </sheetViews>
  <sheetFormatPr defaultRowHeight="15" x14ac:dyDescent="0.25"/>
  <cols>
    <col min="1" max="1" width="78.85546875" bestFit="1" customWidth="1"/>
  </cols>
  <sheetData>
    <row r="1" spans="1:2" x14ac:dyDescent="0.25">
      <c r="A1" t="s">
        <v>386</v>
      </c>
      <c r="B1" s="1" t="s">
        <v>165</v>
      </c>
    </row>
    <row r="2" spans="1:2" x14ac:dyDescent="0.25">
      <c r="A2" s="2" t="s">
        <v>395</v>
      </c>
      <c r="B2">
        <v>8150</v>
      </c>
    </row>
    <row r="3" spans="1:2" x14ac:dyDescent="0.25">
      <c r="A3" s="2" t="s">
        <v>387</v>
      </c>
      <c r="B3">
        <v>6528</v>
      </c>
    </row>
    <row r="4" spans="1:2" x14ac:dyDescent="0.25">
      <c r="A4" s="2" t="s">
        <v>390</v>
      </c>
      <c r="B4">
        <v>6444</v>
      </c>
    </row>
    <row r="5" spans="1:2" x14ac:dyDescent="0.25">
      <c r="A5" s="3" t="s">
        <v>392</v>
      </c>
      <c r="B5">
        <v>1067</v>
      </c>
    </row>
    <row r="6" spans="1:2" x14ac:dyDescent="0.25">
      <c r="A6" s="2" t="s">
        <v>389</v>
      </c>
      <c r="B6">
        <v>927</v>
      </c>
    </row>
    <row r="7" spans="1:2" x14ac:dyDescent="0.25">
      <c r="A7" s="2" t="s">
        <v>388</v>
      </c>
      <c r="B7">
        <v>640</v>
      </c>
    </row>
    <row r="8" spans="1:2" x14ac:dyDescent="0.25">
      <c r="A8" s="2" t="s">
        <v>391</v>
      </c>
      <c r="B8">
        <v>581</v>
      </c>
    </row>
    <row r="9" spans="1:2" x14ac:dyDescent="0.25">
      <c r="A9" t="s">
        <v>307</v>
      </c>
      <c r="B9">
        <v>537</v>
      </c>
    </row>
    <row r="10" spans="1:2" x14ac:dyDescent="0.25">
      <c r="A10" t="s">
        <v>273</v>
      </c>
      <c r="B10">
        <v>202</v>
      </c>
    </row>
    <row r="11" spans="1:2" x14ac:dyDescent="0.25">
      <c r="A11" t="s">
        <v>255</v>
      </c>
      <c r="B11">
        <v>171</v>
      </c>
    </row>
    <row r="12" spans="1:2" x14ac:dyDescent="0.25">
      <c r="A12" t="s">
        <v>281</v>
      </c>
      <c r="B12">
        <v>167</v>
      </c>
    </row>
    <row r="13" spans="1:2" x14ac:dyDescent="0.25">
      <c r="A13" t="s">
        <v>296</v>
      </c>
      <c r="B13">
        <v>164</v>
      </c>
    </row>
    <row r="14" spans="1:2" x14ac:dyDescent="0.25">
      <c r="A14" t="s">
        <v>254</v>
      </c>
      <c r="B14">
        <v>164</v>
      </c>
    </row>
    <row r="15" spans="1:2" x14ac:dyDescent="0.25">
      <c r="A15" t="s">
        <v>284</v>
      </c>
      <c r="B15">
        <v>137</v>
      </c>
    </row>
    <row r="16" spans="1:2" x14ac:dyDescent="0.25">
      <c r="A16" t="s">
        <v>251</v>
      </c>
      <c r="B16">
        <v>135</v>
      </c>
    </row>
    <row r="17" spans="1:2" x14ac:dyDescent="0.25">
      <c r="A17" t="s">
        <v>241</v>
      </c>
      <c r="B17">
        <v>131</v>
      </c>
    </row>
    <row r="18" spans="1:2" x14ac:dyDescent="0.25">
      <c r="A18" t="s">
        <v>256</v>
      </c>
      <c r="B18">
        <v>128</v>
      </c>
    </row>
    <row r="19" spans="1:2" x14ac:dyDescent="0.25">
      <c r="A19" t="s">
        <v>268</v>
      </c>
      <c r="B19">
        <v>127</v>
      </c>
    </row>
    <row r="20" spans="1:2" x14ac:dyDescent="0.25">
      <c r="A20" t="s">
        <v>240</v>
      </c>
      <c r="B20">
        <v>124</v>
      </c>
    </row>
    <row r="21" spans="1:2" x14ac:dyDescent="0.25">
      <c r="A21" t="s">
        <v>252</v>
      </c>
      <c r="B21">
        <v>123</v>
      </c>
    </row>
    <row r="22" spans="1:2" x14ac:dyDescent="0.25">
      <c r="A22" t="s">
        <v>291</v>
      </c>
      <c r="B22">
        <v>122</v>
      </c>
    </row>
    <row r="23" spans="1:2" x14ac:dyDescent="0.25">
      <c r="A23" t="s">
        <v>257</v>
      </c>
      <c r="B23">
        <v>119</v>
      </c>
    </row>
    <row r="24" spans="1:2" x14ac:dyDescent="0.25">
      <c r="A24" t="s">
        <v>280</v>
      </c>
      <c r="B24">
        <v>118</v>
      </c>
    </row>
    <row r="25" spans="1:2" x14ac:dyDescent="0.25">
      <c r="A25" t="s">
        <v>311</v>
      </c>
      <c r="B25">
        <v>115</v>
      </c>
    </row>
    <row r="26" spans="1:2" x14ac:dyDescent="0.25">
      <c r="A26" t="s">
        <v>283</v>
      </c>
      <c r="B26">
        <v>112</v>
      </c>
    </row>
    <row r="27" spans="1:2" x14ac:dyDescent="0.25">
      <c r="A27" t="s">
        <v>276</v>
      </c>
      <c r="B27">
        <v>110</v>
      </c>
    </row>
    <row r="28" spans="1:2" x14ac:dyDescent="0.25">
      <c r="A28" t="s">
        <v>237</v>
      </c>
      <c r="B28">
        <v>106</v>
      </c>
    </row>
    <row r="29" spans="1:2" x14ac:dyDescent="0.25">
      <c r="A29" t="s">
        <v>325</v>
      </c>
      <c r="B29">
        <v>106</v>
      </c>
    </row>
    <row r="30" spans="1:2" x14ac:dyDescent="0.25">
      <c r="A30" t="s">
        <v>236</v>
      </c>
      <c r="B30">
        <v>103</v>
      </c>
    </row>
    <row r="31" spans="1:2" x14ac:dyDescent="0.25">
      <c r="A31" t="s">
        <v>239</v>
      </c>
      <c r="B31">
        <v>103</v>
      </c>
    </row>
    <row r="32" spans="1:2" x14ac:dyDescent="0.25">
      <c r="A32" t="s">
        <v>266</v>
      </c>
      <c r="B32">
        <v>103</v>
      </c>
    </row>
    <row r="33" spans="1:2" x14ac:dyDescent="0.25">
      <c r="A33" t="s">
        <v>245</v>
      </c>
      <c r="B33">
        <v>101</v>
      </c>
    </row>
    <row r="34" spans="1:2" x14ac:dyDescent="0.25">
      <c r="A34" t="s">
        <v>277</v>
      </c>
      <c r="B34">
        <v>101</v>
      </c>
    </row>
    <row r="35" spans="1:2" x14ac:dyDescent="0.25">
      <c r="A35" t="s">
        <v>246</v>
      </c>
      <c r="B35">
        <v>100</v>
      </c>
    </row>
    <row r="36" spans="1:2" x14ac:dyDescent="0.25">
      <c r="A36" t="s">
        <v>319</v>
      </c>
      <c r="B36">
        <v>97</v>
      </c>
    </row>
    <row r="37" spans="1:2" x14ac:dyDescent="0.25">
      <c r="A37" t="s">
        <v>267</v>
      </c>
      <c r="B37">
        <v>97</v>
      </c>
    </row>
    <row r="38" spans="1:2" x14ac:dyDescent="0.25">
      <c r="A38" t="s">
        <v>322</v>
      </c>
      <c r="B38">
        <v>96</v>
      </c>
    </row>
    <row r="39" spans="1:2" x14ac:dyDescent="0.25">
      <c r="A39" t="s">
        <v>312</v>
      </c>
      <c r="B39">
        <v>95</v>
      </c>
    </row>
    <row r="40" spans="1:2" x14ac:dyDescent="0.25">
      <c r="A40" t="s">
        <v>260</v>
      </c>
      <c r="B40">
        <v>92</v>
      </c>
    </row>
    <row r="41" spans="1:2" x14ac:dyDescent="0.25">
      <c r="A41" t="s">
        <v>269</v>
      </c>
      <c r="B41">
        <v>90</v>
      </c>
    </row>
    <row r="42" spans="1:2" x14ac:dyDescent="0.25">
      <c r="A42" t="s">
        <v>293</v>
      </c>
      <c r="B42">
        <v>87</v>
      </c>
    </row>
    <row r="43" spans="1:2" x14ac:dyDescent="0.25">
      <c r="A43" t="s">
        <v>320</v>
      </c>
      <c r="B43">
        <v>86</v>
      </c>
    </row>
    <row r="44" spans="1:2" x14ac:dyDescent="0.25">
      <c r="A44" t="s">
        <v>289</v>
      </c>
      <c r="B44">
        <v>86</v>
      </c>
    </row>
    <row r="45" spans="1:2" x14ac:dyDescent="0.25">
      <c r="A45" t="s">
        <v>243</v>
      </c>
      <c r="B45">
        <v>84</v>
      </c>
    </row>
    <row r="46" spans="1:2" x14ac:dyDescent="0.25">
      <c r="A46" t="s">
        <v>259</v>
      </c>
      <c r="B46">
        <v>84</v>
      </c>
    </row>
    <row r="47" spans="1:2" x14ac:dyDescent="0.25">
      <c r="A47" t="s">
        <v>326</v>
      </c>
      <c r="B47">
        <v>83</v>
      </c>
    </row>
    <row r="48" spans="1:2" x14ac:dyDescent="0.25">
      <c r="A48" t="s">
        <v>275</v>
      </c>
      <c r="B48">
        <v>82</v>
      </c>
    </row>
    <row r="49" spans="1:2" x14ac:dyDescent="0.25">
      <c r="A49" t="s">
        <v>339</v>
      </c>
      <c r="B49">
        <v>81</v>
      </c>
    </row>
    <row r="50" spans="1:2" x14ac:dyDescent="0.25">
      <c r="A50" t="s">
        <v>249</v>
      </c>
      <c r="B50">
        <v>79</v>
      </c>
    </row>
    <row r="51" spans="1:2" x14ac:dyDescent="0.25">
      <c r="A51" t="s">
        <v>301</v>
      </c>
      <c r="B51">
        <v>78</v>
      </c>
    </row>
    <row r="52" spans="1:2" x14ac:dyDescent="0.25">
      <c r="A52" t="s">
        <v>303</v>
      </c>
      <c r="B52">
        <v>77</v>
      </c>
    </row>
    <row r="53" spans="1:2" x14ac:dyDescent="0.25">
      <c r="A53" t="s">
        <v>262</v>
      </c>
      <c r="B53">
        <v>73</v>
      </c>
    </row>
    <row r="54" spans="1:2" x14ac:dyDescent="0.25">
      <c r="A54" t="s">
        <v>305</v>
      </c>
      <c r="B54">
        <v>71</v>
      </c>
    </row>
    <row r="55" spans="1:2" x14ac:dyDescent="0.25">
      <c r="A55" t="s">
        <v>258</v>
      </c>
      <c r="B55">
        <v>70</v>
      </c>
    </row>
    <row r="56" spans="1:2" x14ac:dyDescent="0.25">
      <c r="A56" t="s">
        <v>265</v>
      </c>
      <c r="B56">
        <v>70</v>
      </c>
    </row>
    <row r="57" spans="1:2" x14ac:dyDescent="0.25">
      <c r="A57" t="s">
        <v>323</v>
      </c>
      <c r="B57">
        <v>69</v>
      </c>
    </row>
    <row r="58" spans="1:2" x14ac:dyDescent="0.25">
      <c r="A58" t="s">
        <v>292</v>
      </c>
      <c r="B58">
        <v>69</v>
      </c>
    </row>
    <row r="59" spans="1:2" x14ac:dyDescent="0.25">
      <c r="A59" t="s">
        <v>271</v>
      </c>
      <c r="B59">
        <v>69</v>
      </c>
    </row>
    <row r="60" spans="1:2" x14ac:dyDescent="0.25">
      <c r="A60" t="s">
        <v>290</v>
      </c>
      <c r="B60">
        <v>65</v>
      </c>
    </row>
    <row r="61" spans="1:2" x14ac:dyDescent="0.25">
      <c r="A61" t="s">
        <v>272</v>
      </c>
      <c r="B61">
        <v>65</v>
      </c>
    </row>
    <row r="62" spans="1:2" x14ac:dyDescent="0.25">
      <c r="A62" t="s">
        <v>298</v>
      </c>
      <c r="B62">
        <v>63</v>
      </c>
    </row>
    <row r="63" spans="1:2" x14ac:dyDescent="0.25">
      <c r="A63" t="s">
        <v>250</v>
      </c>
      <c r="B63">
        <v>63</v>
      </c>
    </row>
    <row r="64" spans="1:2" x14ac:dyDescent="0.25">
      <c r="A64" t="s">
        <v>332</v>
      </c>
      <c r="B64">
        <v>63</v>
      </c>
    </row>
    <row r="65" spans="1:2" x14ac:dyDescent="0.25">
      <c r="A65" t="s">
        <v>264</v>
      </c>
      <c r="B65">
        <v>63</v>
      </c>
    </row>
    <row r="66" spans="1:2" x14ac:dyDescent="0.25">
      <c r="A66" t="s">
        <v>270</v>
      </c>
      <c r="B66">
        <v>62</v>
      </c>
    </row>
    <row r="67" spans="1:2" x14ac:dyDescent="0.25">
      <c r="A67" t="s">
        <v>286</v>
      </c>
      <c r="B67">
        <v>59</v>
      </c>
    </row>
    <row r="68" spans="1:2" x14ac:dyDescent="0.25">
      <c r="A68" t="s">
        <v>294</v>
      </c>
      <c r="B68">
        <v>58</v>
      </c>
    </row>
    <row r="69" spans="1:2" x14ac:dyDescent="0.25">
      <c r="A69" t="s">
        <v>248</v>
      </c>
      <c r="B69">
        <v>58</v>
      </c>
    </row>
    <row r="70" spans="1:2" x14ac:dyDescent="0.25">
      <c r="A70" t="s">
        <v>295</v>
      </c>
      <c r="B70">
        <v>57</v>
      </c>
    </row>
    <row r="71" spans="1:2" x14ac:dyDescent="0.25">
      <c r="A71" t="s">
        <v>288</v>
      </c>
      <c r="B71">
        <v>57</v>
      </c>
    </row>
    <row r="72" spans="1:2" x14ac:dyDescent="0.25">
      <c r="A72" t="s">
        <v>331</v>
      </c>
      <c r="B72">
        <v>56</v>
      </c>
    </row>
    <row r="73" spans="1:2" x14ac:dyDescent="0.25">
      <c r="A73" t="s">
        <v>263</v>
      </c>
      <c r="B73">
        <v>55</v>
      </c>
    </row>
    <row r="74" spans="1:2" x14ac:dyDescent="0.25">
      <c r="A74" t="s">
        <v>341</v>
      </c>
      <c r="B74">
        <v>55</v>
      </c>
    </row>
    <row r="75" spans="1:2" x14ac:dyDescent="0.25">
      <c r="A75" t="s">
        <v>285</v>
      </c>
      <c r="B75">
        <v>53</v>
      </c>
    </row>
    <row r="76" spans="1:2" x14ac:dyDescent="0.25">
      <c r="A76" t="s">
        <v>318</v>
      </c>
      <c r="B76">
        <v>52</v>
      </c>
    </row>
    <row r="77" spans="1:2" x14ac:dyDescent="0.25">
      <c r="A77" t="s">
        <v>238</v>
      </c>
      <c r="B77">
        <v>50</v>
      </c>
    </row>
    <row r="78" spans="1:2" x14ac:dyDescent="0.25">
      <c r="A78" t="s">
        <v>261</v>
      </c>
      <c r="B78">
        <v>50</v>
      </c>
    </row>
    <row r="79" spans="1:2" x14ac:dyDescent="0.25">
      <c r="A79" t="s">
        <v>244</v>
      </c>
      <c r="B79">
        <v>50</v>
      </c>
    </row>
    <row r="80" spans="1:2" x14ac:dyDescent="0.25">
      <c r="A80" t="s">
        <v>306</v>
      </c>
      <c r="B80">
        <v>50</v>
      </c>
    </row>
    <row r="81" spans="1:2" x14ac:dyDescent="0.25">
      <c r="A81" t="s">
        <v>302</v>
      </c>
      <c r="B81">
        <v>49</v>
      </c>
    </row>
    <row r="82" spans="1:2" x14ac:dyDescent="0.25">
      <c r="A82" t="s">
        <v>324</v>
      </c>
      <c r="B82">
        <v>47</v>
      </c>
    </row>
    <row r="83" spans="1:2" x14ac:dyDescent="0.25">
      <c r="A83" t="s">
        <v>299</v>
      </c>
      <c r="B83">
        <v>46</v>
      </c>
    </row>
    <row r="84" spans="1:2" x14ac:dyDescent="0.25">
      <c r="A84" t="s">
        <v>314</v>
      </c>
      <c r="B84">
        <v>46</v>
      </c>
    </row>
    <row r="85" spans="1:2" x14ac:dyDescent="0.25">
      <c r="A85" t="s">
        <v>338</v>
      </c>
      <c r="B85">
        <v>45</v>
      </c>
    </row>
    <row r="86" spans="1:2" x14ac:dyDescent="0.25">
      <c r="A86" t="s">
        <v>321</v>
      </c>
      <c r="B86">
        <v>45</v>
      </c>
    </row>
    <row r="87" spans="1:2" x14ac:dyDescent="0.25">
      <c r="A87" t="s">
        <v>287</v>
      </c>
      <c r="B87">
        <v>45</v>
      </c>
    </row>
    <row r="88" spans="1:2" x14ac:dyDescent="0.25">
      <c r="A88" t="s">
        <v>328</v>
      </c>
      <c r="B88">
        <v>43</v>
      </c>
    </row>
    <row r="89" spans="1:2" x14ac:dyDescent="0.25">
      <c r="A89" t="s">
        <v>333</v>
      </c>
      <c r="B89">
        <v>42</v>
      </c>
    </row>
    <row r="90" spans="1:2" x14ac:dyDescent="0.25">
      <c r="A90" t="s">
        <v>334</v>
      </c>
      <c r="B90">
        <v>41</v>
      </c>
    </row>
    <row r="91" spans="1:2" x14ac:dyDescent="0.25">
      <c r="A91" t="s">
        <v>274</v>
      </c>
      <c r="B91">
        <v>41</v>
      </c>
    </row>
    <row r="92" spans="1:2" x14ac:dyDescent="0.25">
      <c r="A92" t="s">
        <v>300</v>
      </c>
      <c r="B92">
        <v>41</v>
      </c>
    </row>
    <row r="93" spans="1:2" x14ac:dyDescent="0.25">
      <c r="A93" t="s">
        <v>242</v>
      </c>
      <c r="B93">
        <v>40</v>
      </c>
    </row>
    <row r="94" spans="1:2" x14ac:dyDescent="0.25">
      <c r="A94" t="s">
        <v>278</v>
      </c>
      <c r="B94">
        <v>40</v>
      </c>
    </row>
    <row r="95" spans="1:2" x14ac:dyDescent="0.25">
      <c r="A95" t="s">
        <v>297</v>
      </c>
      <c r="B95">
        <v>39</v>
      </c>
    </row>
    <row r="96" spans="1:2" x14ac:dyDescent="0.25">
      <c r="A96" t="s">
        <v>279</v>
      </c>
      <c r="B96">
        <v>38</v>
      </c>
    </row>
    <row r="97" spans="1:2" x14ac:dyDescent="0.25">
      <c r="A97" t="s">
        <v>247</v>
      </c>
      <c r="B97">
        <v>38</v>
      </c>
    </row>
    <row r="98" spans="1:2" x14ac:dyDescent="0.25">
      <c r="A98" t="s">
        <v>329</v>
      </c>
      <c r="B98">
        <v>37</v>
      </c>
    </row>
    <row r="99" spans="1:2" x14ac:dyDescent="0.25">
      <c r="A99" t="s">
        <v>309</v>
      </c>
      <c r="B99">
        <v>34</v>
      </c>
    </row>
    <row r="100" spans="1:2" x14ac:dyDescent="0.25">
      <c r="A100" s="2" t="s">
        <v>393</v>
      </c>
      <c r="B100">
        <v>34</v>
      </c>
    </row>
    <row r="101" spans="1:2" x14ac:dyDescent="0.25">
      <c r="A101" t="s">
        <v>316</v>
      </c>
      <c r="B101">
        <v>33</v>
      </c>
    </row>
    <row r="102" spans="1:2" x14ac:dyDescent="0.25">
      <c r="A102" t="s">
        <v>253</v>
      </c>
      <c r="B102">
        <v>32</v>
      </c>
    </row>
    <row r="103" spans="1:2" x14ac:dyDescent="0.25">
      <c r="A103" t="s">
        <v>327</v>
      </c>
      <c r="B103">
        <v>32</v>
      </c>
    </row>
    <row r="104" spans="1:2" x14ac:dyDescent="0.25">
      <c r="A104" t="s">
        <v>308</v>
      </c>
      <c r="B104">
        <v>32</v>
      </c>
    </row>
    <row r="105" spans="1:2" x14ac:dyDescent="0.25">
      <c r="A105" t="s">
        <v>336</v>
      </c>
      <c r="B105">
        <v>31</v>
      </c>
    </row>
    <row r="106" spans="1:2" x14ac:dyDescent="0.25">
      <c r="A106" t="s">
        <v>313</v>
      </c>
      <c r="B106">
        <v>29</v>
      </c>
    </row>
    <row r="107" spans="1:2" x14ac:dyDescent="0.25">
      <c r="A107" t="s">
        <v>282</v>
      </c>
      <c r="B107">
        <v>28</v>
      </c>
    </row>
    <row r="108" spans="1:2" x14ac:dyDescent="0.25">
      <c r="A108" t="s">
        <v>310</v>
      </c>
      <c r="B108">
        <v>24</v>
      </c>
    </row>
    <row r="109" spans="1:2" x14ac:dyDescent="0.25">
      <c r="A109" s="2" t="s">
        <v>394</v>
      </c>
      <c r="B109">
        <v>24</v>
      </c>
    </row>
    <row r="110" spans="1:2" x14ac:dyDescent="0.25">
      <c r="A110" t="s">
        <v>317</v>
      </c>
      <c r="B110">
        <v>24</v>
      </c>
    </row>
    <row r="111" spans="1:2" x14ac:dyDescent="0.25">
      <c r="A111" t="s">
        <v>337</v>
      </c>
      <c r="B111">
        <v>19</v>
      </c>
    </row>
    <row r="112" spans="1:2" x14ac:dyDescent="0.25">
      <c r="A112" t="s">
        <v>315</v>
      </c>
      <c r="B112">
        <v>18</v>
      </c>
    </row>
    <row r="113" spans="1:2" x14ac:dyDescent="0.25">
      <c r="A113" t="s">
        <v>304</v>
      </c>
      <c r="B113">
        <v>17</v>
      </c>
    </row>
    <row r="114" spans="1:2" x14ac:dyDescent="0.25">
      <c r="A114" t="s">
        <v>330</v>
      </c>
      <c r="B114">
        <v>15</v>
      </c>
    </row>
    <row r="115" spans="1:2" x14ac:dyDescent="0.25">
      <c r="A115" t="s">
        <v>340</v>
      </c>
      <c r="B115">
        <v>13</v>
      </c>
    </row>
    <row r="116" spans="1:2" x14ac:dyDescent="0.25">
      <c r="A116" t="s">
        <v>335</v>
      </c>
      <c r="B116">
        <v>8</v>
      </c>
    </row>
  </sheetData>
  <sortState ref="A2:B116">
    <sortCondition descending="1" ref="B2:B116"/>
    <sortCondition ref="A2:A116"/>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1"/>
  <sheetViews>
    <sheetView showGridLines="0" showRowColHeaders="0" topLeftCell="B1" zoomScale="85" zoomScaleNormal="85" workbookViewId="0">
      <pane ySplit="2" topLeftCell="A3" activePane="bottomLeft" state="frozen"/>
      <selection pane="bottomLeft"/>
    </sheetView>
  </sheetViews>
  <sheetFormatPr defaultColWidth="0" defaultRowHeight="12.75" zeroHeight="1" x14ac:dyDescent="0.2"/>
  <cols>
    <col min="1" max="1" width="9.5703125" style="69" hidden="1" customWidth="1"/>
    <col min="2" max="2" width="80.7109375" style="68" customWidth="1"/>
    <col min="3" max="3" width="32.7109375" style="70" customWidth="1"/>
    <col min="4" max="4" width="48.7109375" style="71" customWidth="1"/>
    <col min="5" max="5" width="9.140625" style="30" hidden="1" customWidth="1"/>
    <col min="6" max="6" width="10.7109375" style="72" customWidth="1"/>
    <col min="7" max="7" width="9.140625" style="137" customWidth="1"/>
    <col min="8" max="21" width="9.140625" style="69" customWidth="1"/>
    <col min="22" max="16384" width="9.140625" style="69" hidden="1"/>
  </cols>
  <sheetData>
    <row r="1" spans="1:7" x14ac:dyDescent="0.2"/>
    <row r="2" spans="1:7" s="33" customFormat="1" ht="48" customHeight="1" x14ac:dyDescent="0.25">
      <c r="A2" s="30" t="e">
        <f>MATCH(B2,Data!$B$5:$B$120,0)</f>
        <v>#N/A</v>
      </c>
      <c r="B2" s="141" t="s">
        <v>228</v>
      </c>
      <c r="C2" s="31"/>
      <c r="D2" s="31"/>
      <c r="E2" s="30"/>
      <c r="F2" s="32"/>
      <c r="G2" s="138"/>
    </row>
    <row r="3" spans="1:7" x14ac:dyDescent="0.2"/>
    <row r="4" spans="1:7" ht="56.1" customHeight="1" x14ac:dyDescent="0.2">
      <c r="A4" s="210" t="s">
        <v>9</v>
      </c>
      <c r="B4" s="213" t="s">
        <v>95</v>
      </c>
      <c r="C4" s="213"/>
      <c r="D4" s="81" t="s">
        <v>150</v>
      </c>
      <c r="E4" s="82">
        <v>6</v>
      </c>
      <c r="F4" s="83" t="str">
        <f>IFERROR(INDEX(Data!$A$5:$KN$120,SingleArchiveResults!$A$2,SingleArchiveResults!E4),"..")</f>
        <v>..</v>
      </c>
      <c r="G4" s="139"/>
    </row>
    <row r="5" spans="1:7" ht="56.1" customHeight="1" x14ac:dyDescent="0.2">
      <c r="A5" s="210"/>
      <c r="B5" s="213"/>
      <c r="C5" s="213"/>
      <c r="D5" s="34" t="s">
        <v>151</v>
      </c>
      <c r="E5" s="30">
        <v>7</v>
      </c>
      <c r="F5" s="73" t="str">
        <f>IFERROR(INDEX(Data!$A$5:$KN$120,SingleArchiveResults!$A$2,SingleArchiveResults!E5),"..")</f>
        <v>..</v>
      </c>
    </row>
    <row r="6" spans="1:7" ht="56.1" customHeight="1" x14ac:dyDescent="0.2">
      <c r="A6" s="210"/>
      <c r="B6" s="213"/>
      <c r="C6" s="213"/>
      <c r="D6" s="84" t="s">
        <v>165</v>
      </c>
      <c r="E6" s="82">
        <v>8</v>
      </c>
      <c r="F6" s="85" t="str">
        <f>IFERROR(INDEX(Data!$A$5:$KN$120,SingleArchiveResults!$A$2,SingleArchiveResults!E6),"..")</f>
        <v>..</v>
      </c>
    </row>
    <row r="7" spans="1:7" ht="56.1" customHeight="1" x14ac:dyDescent="0.2">
      <c r="A7" s="210"/>
      <c r="B7" s="213"/>
      <c r="C7" s="213"/>
      <c r="D7" s="34" t="s">
        <v>152</v>
      </c>
      <c r="E7" s="30">
        <v>9</v>
      </c>
      <c r="F7" s="73" t="str">
        <f>IFERROR(INDEX(Data!$A$5:$KN$120,SingleArchiveResults!$A$2,SingleArchiveResults!E7),"..")</f>
        <v>..</v>
      </c>
    </row>
    <row r="8" spans="1:7" ht="32.1" customHeight="1" x14ac:dyDescent="0.2">
      <c r="A8" s="36"/>
      <c r="B8" s="64"/>
      <c r="C8" s="37"/>
      <c r="D8" s="34"/>
      <c r="F8" s="73"/>
    </row>
    <row r="9" spans="1:7" ht="56.1" customHeight="1" x14ac:dyDescent="0.2">
      <c r="A9" s="210" t="s">
        <v>10</v>
      </c>
      <c r="B9" s="213" t="s">
        <v>96</v>
      </c>
      <c r="C9" s="213"/>
      <c r="D9" s="81" t="s">
        <v>150</v>
      </c>
      <c r="E9" s="30">
        <v>10</v>
      </c>
      <c r="F9" s="83" t="str">
        <f>IFERROR(INDEX(Data!$A$5:$KN$120,SingleArchiveResults!$A$2,SingleArchiveResults!E9),"..")</f>
        <v>..</v>
      </c>
    </row>
    <row r="10" spans="1:7" ht="56.1" customHeight="1" x14ac:dyDescent="0.2">
      <c r="A10" s="210"/>
      <c r="B10" s="213"/>
      <c r="C10" s="213"/>
      <c r="D10" s="34" t="s">
        <v>151</v>
      </c>
      <c r="E10" s="30">
        <v>11</v>
      </c>
      <c r="F10" s="73" t="str">
        <f>IFERROR(INDEX(Data!$A$5:$KN$120,SingleArchiveResults!$A$2,SingleArchiveResults!E10),"..")</f>
        <v>..</v>
      </c>
    </row>
    <row r="11" spans="1:7" ht="56.1" customHeight="1" x14ac:dyDescent="0.2">
      <c r="A11" s="210"/>
      <c r="B11" s="213"/>
      <c r="C11" s="213"/>
      <c r="D11" s="84" t="s">
        <v>165</v>
      </c>
      <c r="E11" s="30">
        <v>12</v>
      </c>
      <c r="F11" s="85" t="str">
        <f>IFERROR(INDEX(Data!$A$5:$KN$120,SingleArchiveResults!$A$2,SingleArchiveResults!E11),"..")</f>
        <v>..</v>
      </c>
    </row>
    <row r="12" spans="1:7" ht="56.1" customHeight="1" x14ac:dyDescent="0.2">
      <c r="A12" s="210"/>
      <c r="B12" s="213"/>
      <c r="C12" s="213"/>
      <c r="D12" s="34" t="s">
        <v>152</v>
      </c>
      <c r="E12" s="30">
        <v>13</v>
      </c>
      <c r="F12" s="73" t="str">
        <f>IFERROR(INDEX(Data!$A$5:$KN$120,SingleArchiveResults!$A$2,SingleArchiveResults!E12),"..")</f>
        <v>..</v>
      </c>
    </row>
    <row r="13" spans="1:7" ht="32.1" customHeight="1" x14ac:dyDescent="0.2">
      <c r="A13" s="36"/>
      <c r="B13" s="64"/>
      <c r="C13" s="37"/>
      <c r="D13" s="34"/>
      <c r="F13" s="73"/>
    </row>
    <row r="14" spans="1:7" ht="56.1" customHeight="1" x14ac:dyDescent="0.2">
      <c r="A14" s="217" t="s">
        <v>11</v>
      </c>
      <c r="B14" s="216" t="s">
        <v>97</v>
      </c>
      <c r="C14" s="216"/>
      <c r="D14" s="86" t="s">
        <v>150</v>
      </c>
      <c r="E14" s="82">
        <v>14</v>
      </c>
      <c r="F14" s="83" t="str">
        <f>IFERROR(INDEX(Data!$A$5:$KN$120,SingleArchiveResults!$A$2,SingleArchiveResults!E14),"..")</f>
        <v>..</v>
      </c>
    </row>
    <row r="15" spans="1:7" ht="56.1" customHeight="1" x14ac:dyDescent="0.2">
      <c r="A15" s="217"/>
      <c r="B15" s="216"/>
      <c r="C15" s="216"/>
      <c r="D15" s="38" t="s">
        <v>151</v>
      </c>
      <c r="E15" s="30">
        <v>15</v>
      </c>
      <c r="F15" s="77" t="str">
        <f>IFERROR(INDEX(Data!$A$5:$KN$120,SingleArchiveResults!$A$2,SingleArchiveResults!E15),"..")</f>
        <v>..</v>
      </c>
    </row>
    <row r="16" spans="1:7" ht="56.1" customHeight="1" x14ac:dyDescent="0.2">
      <c r="A16" s="217"/>
      <c r="B16" s="216"/>
      <c r="C16" s="216"/>
      <c r="D16" s="84" t="s">
        <v>165</v>
      </c>
      <c r="E16" s="82">
        <v>16</v>
      </c>
      <c r="F16" s="85" t="str">
        <f>IFERROR(INDEX(Data!$A$5:$KN$120,SingleArchiveResults!$A$2,SingleArchiveResults!E16),"..")</f>
        <v>..</v>
      </c>
    </row>
    <row r="17" spans="1:7" ht="56.1" customHeight="1" x14ac:dyDescent="0.2">
      <c r="A17" s="217"/>
      <c r="B17" s="216"/>
      <c r="C17" s="216"/>
      <c r="D17" s="38" t="s">
        <v>152</v>
      </c>
      <c r="E17" s="30">
        <v>17</v>
      </c>
      <c r="F17" s="77" t="str">
        <f>IFERROR(INDEX(Data!$A$5:$KN$120,SingleArchiveResults!$A$2,SingleArchiveResults!E17),"..")</f>
        <v>..</v>
      </c>
    </row>
    <row r="18" spans="1:7" ht="32.1" customHeight="1" x14ac:dyDescent="0.2">
      <c r="A18" s="39"/>
      <c r="B18" s="65"/>
      <c r="C18" s="40"/>
      <c r="D18" s="38"/>
      <c r="F18" s="73"/>
    </row>
    <row r="19" spans="1:7" ht="32.1" customHeight="1" x14ac:dyDescent="0.2">
      <c r="A19" s="39" t="s">
        <v>12</v>
      </c>
      <c r="B19" s="216" t="s">
        <v>597</v>
      </c>
      <c r="C19" s="216"/>
      <c r="D19" s="86" t="str">
        <f>Sheet4!I3</f>
        <v>..</v>
      </c>
      <c r="E19" s="82">
        <v>18</v>
      </c>
      <c r="F19" s="83" t="str">
        <f>Sheet4!J3</f>
        <v>..</v>
      </c>
      <c r="G19" s="135" t="str">
        <f>IFERROR(INDEX(Data!$A$5:$KN$120,SingleArchiveResults!$A$2,SingleArchiveResults!E19),"..")</f>
        <v>..</v>
      </c>
    </row>
    <row r="20" spans="1:7" ht="32.1" customHeight="1" x14ac:dyDescent="0.2">
      <c r="A20" s="39" t="s">
        <v>13</v>
      </c>
      <c r="B20" s="216"/>
      <c r="C20" s="216"/>
      <c r="D20" s="38" t="str">
        <f>Sheet4!I4</f>
        <v>..</v>
      </c>
      <c r="E20" s="30">
        <v>19</v>
      </c>
      <c r="F20" s="77" t="str">
        <f>Sheet4!J4</f>
        <v>..</v>
      </c>
      <c r="G20" s="135" t="str">
        <f>IFERROR(INDEX(Data!$A$5:$KN$120,SingleArchiveResults!$A$2,SingleArchiveResults!E20),"..")</f>
        <v>..</v>
      </c>
    </row>
    <row r="21" spans="1:7" ht="32.1" customHeight="1" x14ac:dyDescent="0.2">
      <c r="A21" s="39" t="s">
        <v>14</v>
      </c>
      <c r="B21" s="216"/>
      <c r="C21" s="216"/>
      <c r="D21" s="86" t="str">
        <f>Sheet4!I5</f>
        <v>..</v>
      </c>
      <c r="E21" s="82">
        <v>20</v>
      </c>
      <c r="F21" s="83" t="str">
        <f>Sheet4!J5</f>
        <v>..</v>
      </c>
      <c r="G21" s="135" t="str">
        <f>IFERROR(INDEX(Data!$A$5:$KN$120,SingleArchiveResults!$A$2,SingleArchiveResults!E21),"..")</f>
        <v>..</v>
      </c>
    </row>
    <row r="22" spans="1:7" ht="32.1" customHeight="1" x14ac:dyDescent="0.2">
      <c r="A22" s="39" t="s">
        <v>15</v>
      </c>
      <c r="B22" s="216"/>
      <c r="C22" s="216"/>
      <c r="D22" s="38" t="str">
        <f>Sheet4!I6</f>
        <v>..</v>
      </c>
      <c r="E22" s="30">
        <v>21</v>
      </c>
      <c r="F22" s="77" t="str">
        <f>Sheet4!J6</f>
        <v>..</v>
      </c>
      <c r="G22" s="135" t="str">
        <f>IFERROR(INDEX(Data!$A$5:$KN$120,SingleArchiveResults!$A$2,SingleArchiveResults!E22),"..")</f>
        <v>..</v>
      </c>
    </row>
    <row r="23" spans="1:7" ht="32.1" customHeight="1" x14ac:dyDescent="0.2">
      <c r="A23" s="39" t="s">
        <v>16</v>
      </c>
      <c r="B23" s="216"/>
      <c r="C23" s="216"/>
      <c r="D23" s="86" t="str">
        <f>Sheet4!I7</f>
        <v>..</v>
      </c>
      <c r="E23" s="82">
        <v>22</v>
      </c>
      <c r="F23" s="83" t="str">
        <f>Sheet4!J7</f>
        <v>..</v>
      </c>
      <c r="G23" s="135" t="str">
        <f>IFERROR(INDEX(Data!$A$5:$KN$120,SingleArchiveResults!$A$2,SingleArchiveResults!E23),"..")</f>
        <v>..</v>
      </c>
    </row>
    <row r="24" spans="1:7" ht="32.1" customHeight="1" x14ac:dyDescent="0.2">
      <c r="A24" s="39" t="s">
        <v>17</v>
      </c>
      <c r="B24" s="216"/>
      <c r="C24" s="216"/>
      <c r="D24" s="38" t="str">
        <f>Sheet4!I8</f>
        <v>..</v>
      </c>
      <c r="E24" s="30">
        <v>23</v>
      </c>
      <c r="F24" s="77" t="str">
        <f>Sheet4!J8</f>
        <v>..</v>
      </c>
      <c r="G24" s="135" t="str">
        <f>IFERROR(INDEX(Data!$A$5:$KN$120,SingleArchiveResults!$A$2,SingleArchiveResults!E24),"..")</f>
        <v>..</v>
      </c>
    </row>
    <row r="25" spans="1:7" ht="32.1" customHeight="1" x14ac:dyDescent="0.2">
      <c r="A25" s="39" t="s">
        <v>18</v>
      </c>
      <c r="B25" s="216"/>
      <c r="C25" s="216"/>
      <c r="D25" s="86" t="str">
        <f>Sheet4!I9</f>
        <v>..</v>
      </c>
      <c r="E25" s="82">
        <v>24</v>
      </c>
      <c r="F25" s="83" t="str">
        <f>Sheet4!J9</f>
        <v>..</v>
      </c>
      <c r="G25" s="135" t="str">
        <f>IFERROR(INDEX(Data!$A$5:$KN$120,SingleArchiveResults!$A$2,SingleArchiveResults!E25),"..")</f>
        <v>..</v>
      </c>
    </row>
    <row r="26" spans="1:7" ht="32.1" customHeight="1" x14ac:dyDescent="0.2">
      <c r="A26" s="39" t="s">
        <v>19</v>
      </c>
      <c r="B26" s="216"/>
      <c r="C26" s="216"/>
      <c r="D26" s="38" t="str">
        <f>Sheet4!I10</f>
        <v>..</v>
      </c>
      <c r="E26" s="30">
        <v>25</v>
      </c>
      <c r="F26" s="77" t="str">
        <f>Sheet4!J10</f>
        <v>..</v>
      </c>
      <c r="G26" s="135" t="str">
        <f>IFERROR(INDEX(Data!$A$5:$KN$120,SingleArchiveResults!$A$2,SingleArchiveResults!E26),"..")</f>
        <v>..</v>
      </c>
    </row>
    <row r="27" spans="1:7" ht="32.1" customHeight="1" x14ac:dyDescent="0.2">
      <c r="A27" s="39" t="s">
        <v>20</v>
      </c>
      <c r="B27" s="216"/>
      <c r="C27" s="216"/>
      <c r="D27" s="86" t="str">
        <f>Sheet4!I11</f>
        <v>..</v>
      </c>
      <c r="E27" s="82">
        <v>26</v>
      </c>
      <c r="F27" s="83" t="str">
        <f>Sheet4!J11</f>
        <v>..</v>
      </c>
      <c r="G27" s="135" t="str">
        <f>IFERROR(INDEX(Data!$A$5:$KN$120,SingleArchiveResults!$A$2,SingleArchiveResults!E27),"..")</f>
        <v>..</v>
      </c>
    </row>
    <row r="28" spans="1:7" ht="32.1" customHeight="1" x14ac:dyDescent="0.2">
      <c r="A28" s="39" t="s">
        <v>21</v>
      </c>
      <c r="B28" s="216"/>
      <c r="C28" s="216"/>
      <c r="D28" s="38" t="str">
        <f>Sheet4!I12</f>
        <v>..</v>
      </c>
      <c r="E28" s="30">
        <v>27</v>
      </c>
      <c r="F28" s="77" t="str">
        <f>Sheet4!J12</f>
        <v>..</v>
      </c>
      <c r="G28" s="135" t="str">
        <f>IFERROR(INDEX(Data!$A$5:$KN$120,SingleArchiveResults!$A$2,SingleArchiveResults!E28),"..")</f>
        <v>..</v>
      </c>
    </row>
    <row r="29" spans="1:7" ht="32.1" customHeight="1" x14ac:dyDescent="0.2">
      <c r="A29" s="39" t="s">
        <v>22</v>
      </c>
      <c r="B29" s="216"/>
      <c r="C29" s="216"/>
      <c r="D29" s="86" t="str">
        <f>Sheet4!I13</f>
        <v>..</v>
      </c>
      <c r="E29" s="82">
        <v>28</v>
      </c>
      <c r="F29" s="83" t="str">
        <f>Sheet4!J13</f>
        <v>..</v>
      </c>
      <c r="G29" s="135" t="str">
        <f>IFERROR(INDEX(Data!$A$5:$KN$120,SingleArchiveResults!$A$2,SingleArchiveResults!E29),"..")</f>
        <v>..</v>
      </c>
    </row>
    <row r="30" spans="1:7" ht="32.1" customHeight="1" x14ac:dyDescent="0.2">
      <c r="A30" s="39" t="s">
        <v>23</v>
      </c>
      <c r="B30" s="216"/>
      <c r="C30" s="216"/>
      <c r="D30" s="38" t="str">
        <f>Sheet4!I14</f>
        <v>Other, please specify:</v>
      </c>
      <c r="E30" s="30">
        <v>29</v>
      </c>
      <c r="F30" s="77" t="str">
        <f>Sheet4!J14</f>
        <v>..</v>
      </c>
      <c r="G30" s="135" t="str">
        <f>IFERROR(INDEX(Data!$A$5:$KN$120,SingleArchiveResults!$A$2,SingleArchiveResults!E30),"..")</f>
        <v>..</v>
      </c>
    </row>
    <row r="31" spans="1:7" ht="32.1" customHeight="1" x14ac:dyDescent="0.2">
      <c r="A31" s="41"/>
      <c r="B31" s="216"/>
      <c r="C31" s="216"/>
      <c r="D31" s="84" t="s">
        <v>165</v>
      </c>
      <c r="E31" s="82">
        <v>30</v>
      </c>
      <c r="F31" s="85" t="str">
        <f>IFERROR(INDEX(Data!$A$5:$KN$120,SingleArchiveResults!$A$2,SingleArchiveResults!E31),"..")</f>
        <v>..</v>
      </c>
    </row>
    <row r="32" spans="1:7" ht="32.1" customHeight="1" x14ac:dyDescent="0.2">
      <c r="A32" s="39"/>
      <c r="B32" s="216"/>
      <c r="C32" s="216"/>
      <c r="D32" s="38" t="s">
        <v>152</v>
      </c>
      <c r="E32" s="30">
        <v>31</v>
      </c>
      <c r="F32" s="77" t="str">
        <f>IFERROR(INDEX(Data!$A$5:$KN$120,SingleArchiveResults!$A$2,SingleArchiveResults!E32),"..")</f>
        <v>..</v>
      </c>
    </row>
    <row r="33" spans="1:7" ht="32.1" customHeight="1" x14ac:dyDescent="0.2">
      <c r="A33" s="39"/>
      <c r="B33" s="65"/>
      <c r="C33" s="40"/>
      <c r="D33" s="38"/>
      <c r="F33" s="73"/>
    </row>
    <row r="34" spans="1:7" ht="32.1" customHeight="1" x14ac:dyDescent="0.2">
      <c r="A34" s="210" t="s">
        <v>24</v>
      </c>
      <c r="B34" s="214" t="s">
        <v>99</v>
      </c>
      <c r="C34" s="214"/>
      <c r="D34" s="81" t="s">
        <v>152</v>
      </c>
      <c r="E34" s="82">
        <v>32</v>
      </c>
      <c r="F34" s="83" t="str">
        <f>IFERROR(INDEX(Data!$A$5:$KN$120,SingleArchiveResults!$A$2,SingleArchiveResults!E34),"..")</f>
        <v>..</v>
      </c>
    </row>
    <row r="35" spans="1:7" ht="32.1" customHeight="1" x14ac:dyDescent="0.2">
      <c r="A35" s="210"/>
      <c r="B35" s="214"/>
      <c r="C35" s="214"/>
      <c r="D35" s="35" t="s">
        <v>165</v>
      </c>
      <c r="E35" s="30">
        <v>33</v>
      </c>
      <c r="F35" s="74" t="str">
        <f>IFERROR(INDEX(Data!$A$5:$KN$120,SingleArchiveResults!$A$2,SingleArchiveResults!E35),"..")</f>
        <v>..</v>
      </c>
    </row>
    <row r="36" spans="1:7" ht="32.1" customHeight="1" x14ac:dyDescent="0.2">
      <c r="A36" s="36"/>
      <c r="B36" s="64"/>
      <c r="C36" s="37"/>
      <c r="D36" s="35"/>
      <c r="F36" s="73"/>
    </row>
    <row r="37" spans="1:7" ht="32.1" customHeight="1" x14ac:dyDescent="0.2">
      <c r="A37" s="36" t="s">
        <v>25</v>
      </c>
      <c r="B37" s="213" t="s">
        <v>598</v>
      </c>
      <c r="C37" s="213"/>
      <c r="D37" s="81" t="str">
        <f>Sheet4!I18</f>
        <v>..</v>
      </c>
      <c r="E37" s="82">
        <v>34</v>
      </c>
      <c r="F37" s="83" t="str">
        <f>Sheet4!J18</f>
        <v>,,</v>
      </c>
      <c r="G37" s="135" t="str">
        <f>IFERROR(INDEX(Data!$A$5:$KN$120,SingleArchiveResults!$A$2,SingleArchiveResults!E37),"..")</f>
        <v>..</v>
      </c>
    </row>
    <row r="38" spans="1:7" ht="32.1" customHeight="1" x14ac:dyDescent="0.2">
      <c r="A38" s="36" t="s">
        <v>26</v>
      </c>
      <c r="B38" s="213"/>
      <c r="C38" s="213"/>
      <c r="D38" s="34" t="str">
        <f>Sheet4!I19</f>
        <v>..</v>
      </c>
      <c r="E38" s="30">
        <v>35</v>
      </c>
      <c r="F38" s="77" t="str">
        <f>Sheet4!J19</f>
        <v>,,</v>
      </c>
      <c r="G38" s="135" t="str">
        <f>IFERROR(INDEX(Data!$A$5:$KN$120,SingleArchiveResults!$A$2,SingleArchiveResults!E38),"..")</f>
        <v>..</v>
      </c>
    </row>
    <row r="39" spans="1:7" ht="32.1" customHeight="1" x14ac:dyDescent="0.2">
      <c r="A39" s="36" t="s">
        <v>27</v>
      </c>
      <c r="B39" s="213"/>
      <c r="C39" s="213"/>
      <c r="D39" s="81" t="str">
        <f>Sheet4!I20</f>
        <v>..</v>
      </c>
      <c r="E39" s="82">
        <v>36</v>
      </c>
      <c r="F39" s="83" t="str">
        <f>Sheet4!J20</f>
        <v>,,</v>
      </c>
      <c r="G39" s="135" t="str">
        <f>IFERROR(INDEX(Data!$A$5:$KN$120,SingleArchiveResults!$A$2,SingleArchiveResults!E39),"..")</f>
        <v>..</v>
      </c>
    </row>
    <row r="40" spans="1:7" ht="32.1" customHeight="1" x14ac:dyDescent="0.2">
      <c r="A40" s="36" t="s">
        <v>28</v>
      </c>
      <c r="B40" s="213"/>
      <c r="C40" s="213"/>
      <c r="D40" s="34" t="str">
        <f>Sheet4!I21</f>
        <v>..</v>
      </c>
      <c r="E40" s="30">
        <v>37</v>
      </c>
      <c r="F40" s="77" t="str">
        <f>Sheet4!J21</f>
        <v>,,</v>
      </c>
      <c r="G40" s="135" t="str">
        <f>IFERROR(INDEX(Data!$A$5:$KN$120,SingleArchiveResults!$A$2,SingleArchiveResults!E40),"..")</f>
        <v>..</v>
      </c>
    </row>
    <row r="41" spans="1:7" ht="32.1" customHeight="1" x14ac:dyDescent="0.2">
      <c r="A41" s="36" t="s">
        <v>29</v>
      </c>
      <c r="B41" s="213"/>
      <c r="C41" s="213"/>
      <c r="D41" s="81" t="str">
        <f>Sheet4!I22</f>
        <v>..</v>
      </c>
      <c r="E41" s="82">
        <v>38</v>
      </c>
      <c r="F41" s="83" t="str">
        <f>Sheet4!J22</f>
        <v>,,</v>
      </c>
      <c r="G41" s="135" t="str">
        <f>IFERROR(INDEX(Data!$A$5:$KN$120,SingleArchiveResults!$A$2,SingleArchiveResults!E41),"..")</f>
        <v>..</v>
      </c>
    </row>
    <row r="42" spans="1:7" ht="32.1" customHeight="1" x14ac:dyDescent="0.2">
      <c r="A42" s="36" t="s">
        <v>30</v>
      </c>
      <c r="B42" s="213"/>
      <c r="C42" s="213"/>
      <c r="D42" s="34" t="str">
        <f>Sheet4!I23</f>
        <v>..</v>
      </c>
      <c r="E42" s="30">
        <v>39</v>
      </c>
      <c r="F42" s="77" t="str">
        <f>Sheet4!J23</f>
        <v>,,</v>
      </c>
      <c r="G42" s="135" t="str">
        <f>IFERROR(INDEX(Data!$A$5:$KN$120,SingleArchiveResults!$A$2,SingleArchiveResults!E42),"..")</f>
        <v>..</v>
      </c>
    </row>
    <row r="43" spans="1:7" ht="32.1" customHeight="1" x14ac:dyDescent="0.2">
      <c r="A43" s="36" t="s">
        <v>31</v>
      </c>
      <c r="B43" s="213"/>
      <c r="C43" s="213"/>
      <c r="D43" s="81" t="str">
        <f>Sheet4!I24</f>
        <v>..</v>
      </c>
      <c r="E43" s="82">
        <v>40</v>
      </c>
      <c r="F43" s="83" t="str">
        <f>Sheet4!J24</f>
        <v>,,</v>
      </c>
      <c r="G43" s="135" t="str">
        <f>IFERROR(INDEX(Data!$A$5:$KN$120,SingleArchiveResults!$A$2,SingleArchiveResults!E43),"..")</f>
        <v>..</v>
      </c>
    </row>
    <row r="44" spans="1:7" ht="32.1" customHeight="1" x14ac:dyDescent="0.2">
      <c r="A44" s="36" t="s">
        <v>32</v>
      </c>
      <c r="B44" s="213"/>
      <c r="C44" s="213"/>
      <c r="D44" s="34" t="str">
        <f>Sheet4!I25</f>
        <v>..</v>
      </c>
      <c r="E44" s="30">
        <v>41</v>
      </c>
      <c r="F44" s="77" t="str">
        <f>Sheet4!J25</f>
        <v>,,</v>
      </c>
      <c r="G44" s="135" t="str">
        <f>IFERROR(INDEX(Data!$A$5:$KN$120,SingleArchiveResults!$A$2,SingleArchiveResults!E44),"..")</f>
        <v>..</v>
      </c>
    </row>
    <row r="45" spans="1:7" ht="32.1" customHeight="1" x14ac:dyDescent="0.2">
      <c r="A45" s="36" t="s">
        <v>33</v>
      </c>
      <c r="B45" s="213"/>
      <c r="C45" s="213"/>
      <c r="D45" s="81" t="str">
        <f>Sheet4!I26</f>
        <v>..</v>
      </c>
      <c r="E45" s="82">
        <v>42</v>
      </c>
      <c r="F45" s="83" t="str">
        <f>Sheet4!J26</f>
        <v>,,</v>
      </c>
      <c r="G45" s="135" t="str">
        <f>IFERROR(INDEX(Data!$A$5:$KN$120,SingleArchiveResults!$A$2,SingleArchiveResults!E45),"..")</f>
        <v>..</v>
      </c>
    </row>
    <row r="46" spans="1:7" ht="32.1" customHeight="1" x14ac:dyDescent="0.2">
      <c r="A46" s="36" t="s">
        <v>34</v>
      </c>
      <c r="B46" s="213"/>
      <c r="C46" s="213"/>
      <c r="D46" s="34" t="str">
        <f>Sheet4!I27</f>
        <v>Other, please specify:</v>
      </c>
      <c r="E46" s="30">
        <v>43</v>
      </c>
      <c r="F46" s="77" t="str">
        <f>Sheet4!J27</f>
        <v>..</v>
      </c>
      <c r="G46" s="135" t="str">
        <f>IFERROR(INDEX(Data!$A$5:$KN$120,SingleArchiveResults!$A$2,SingleArchiveResults!E46),"..")</f>
        <v>..</v>
      </c>
    </row>
    <row r="47" spans="1:7" ht="32.1" customHeight="1" x14ac:dyDescent="0.2">
      <c r="A47" s="41"/>
      <c r="B47" s="213"/>
      <c r="C47" s="213"/>
      <c r="D47" s="84" t="s">
        <v>165</v>
      </c>
      <c r="E47" s="82">
        <v>44</v>
      </c>
      <c r="F47" s="85" t="str">
        <f>IFERROR(INDEX(Data!$A$5:$KN$120,SingleArchiveResults!$A$2,SingleArchiveResults!E47),"..")</f>
        <v>..</v>
      </c>
    </row>
    <row r="48" spans="1:7" ht="32.1" customHeight="1" x14ac:dyDescent="0.2">
      <c r="A48" s="36"/>
      <c r="B48" s="213"/>
      <c r="C48" s="213"/>
      <c r="D48" s="34" t="s">
        <v>152</v>
      </c>
      <c r="E48" s="30">
        <v>45</v>
      </c>
      <c r="F48" s="77" t="str">
        <f>IFERROR(INDEX(Data!$A$5:$KN$120,SingleArchiveResults!$A$2,SingleArchiveResults!E48),"..")</f>
        <v>..</v>
      </c>
    </row>
    <row r="49" spans="1:7" ht="32.1" customHeight="1" x14ac:dyDescent="0.2">
      <c r="A49" s="36"/>
      <c r="B49" s="64"/>
      <c r="C49" s="37"/>
      <c r="D49" s="34"/>
      <c r="F49" s="73"/>
    </row>
    <row r="50" spans="1:7" ht="56.1" customHeight="1" x14ac:dyDescent="0.2">
      <c r="A50" s="210" t="s">
        <v>35</v>
      </c>
      <c r="B50" s="213" t="s">
        <v>101</v>
      </c>
      <c r="C50" s="212" t="s">
        <v>119</v>
      </c>
      <c r="D50" s="81" t="s">
        <v>175</v>
      </c>
      <c r="E50" s="82">
        <v>46</v>
      </c>
      <c r="F50" s="87" t="str">
        <f>IFERROR(INDEX(Data!$A$5:$KN$120,SingleArchiveResults!$A$2,SingleArchiveResults!E50),"..")</f>
        <v>..</v>
      </c>
      <c r="G50" s="136" t="e">
        <f>10-F50</f>
        <v>#VALUE!</v>
      </c>
    </row>
    <row r="51" spans="1:7" ht="56.1" customHeight="1" x14ac:dyDescent="0.2">
      <c r="A51" s="210"/>
      <c r="B51" s="213"/>
      <c r="C51" s="212"/>
      <c r="D51" s="35" t="s">
        <v>165</v>
      </c>
      <c r="E51" s="30">
        <v>47</v>
      </c>
      <c r="F51" s="78" t="str">
        <f>IFERROR(INDEX(Data!$A$5:$KN$120,SingleArchiveResults!$A$2,SingleArchiveResults!E51),"..")</f>
        <v>..</v>
      </c>
    </row>
    <row r="52" spans="1:7" ht="56.1" customHeight="1" x14ac:dyDescent="0.2">
      <c r="A52" s="210"/>
      <c r="B52" s="213"/>
      <c r="C52" s="212"/>
      <c r="D52" s="81" t="s">
        <v>152</v>
      </c>
      <c r="E52" s="82">
        <v>48</v>
      </c>
      <c r="F52" s="133" t="str">
        <f>IFERROR(INDEX(Data!$A$5:$KN$120,SingleArchiveResults!$A$2,SingleArchiveResults!E52),"..")</f>
        <v>..</v>
      </c>
    </row>
    <row r="53" spans="1:7" ht="32.1" customHeight="1" x14ac:dyDescent="0.2">
      <c r="A53" s="36"/>
      <c r="B53" s="213"/>
      <c r="C53" s="42"/>
      <c r="D53" s="34"/>
      <c r="F53" s="73"/>
    </row>
    <row r="54" spans="1:7" ht="56.1" customHeight="1" x14ac:dyDescent="0.2">
      <c r="A54" s="210" t="s">
        <v>36</v>
      </c>
      <c r="B54" s="213"/>
      <c r="C54" s="211" t="s">
        <v>120</v>
      </c>
      <c r="D54" s="34" t="s">
        <v>175</v>
      </c>
      <c r="E54" s="30">
        <v>49</v>
      </c>
      <c r="F54" s="75" t="str">
        <f>IFERROR(INDEX(Data!$A$5:$KN$120,SingleArchiveResults!$A$2,SingleArchiveResults!E54),"..")</f>
        <v>..</v>
      </c>
      <c r="G54" s="136" t="e">
        <f>10-F54</f>
        <v>#VALUE!</v>
      </c>
    </row>
    <row r="55" spans="1:7" ht="56.1" customHeight="1" x14ac:dyDescent="0.2">
      <c r="A55" s="210"/>
      <c r="B55" s="213"/>
      <c r="C55" s="211"/>
      <c r="D55" s="84" t="s">
        <v>165</v>
      </c>
      <c r="E55" s="82">
        <v>50</v>
      </c>
      <c r="F55" s="85" t="str">
        <f>IFERROR(INDEX(Data!$A$5:$KN$120,SingleArchiveResults!$A$2,SingleArchiveResults!E55),"..")</f>
        <v>..</v>
      </c>
    </row>
    <row r="56" spans="1:7" ht="56.1" customHeight="1" x14ac:dyDescent="0.2">
      <c r="A56" s="210"/>
      <c r="B56" s="213"/>
      <c r="C56" s="211"/>
      <c r="D56" s="34" t="s">
        <v>152</v>
      </c>
      <c r="E56" s="30">
        <v>51</v>
      </c>
      <c r="F56" s="134" t="str">
        <f>IFERROR(INDEX(Data!$A$5:$KN$120,SingleArchiveResults!$A$2,SingleArchiveResults!E56),"..")</f>
        <v>..</v>
      </c>
    </row>
    <row r="57" spans="1:7" ht="32.1" customHeight="1" x14ac:dyDescent="0.2">
      <c r="A57" s="36"/>
      <c r="B57" s="213"/>
      <c r="C57" s="42"/>
      <c r="D57" s="34"/>
      <c r="F57" s="73"/>
    </row>
    <row r="58" spans="1:7" ht="56.1" customHeight="1" x14ac:dyDescent="0.2">
      <c r="A58" s="210" t="s">
        <v>37</v>
      </c>
      <c r="B58" s="213"/>
      <c r="C58" s="212" t="s">
        <v>121</v>
      </c>
      <c r="D58" s="81" t="s">
        <v>175</v>
      </c>
      <c r="E58" s="82">
        <v>52</v>
      </c>
      <c r="F58" s="87" t="str">
        <f>IFERROR(INDEX(Data!$A$5:$KN$120,SingleArchiveResults!$A$2,SingleArchiveResults!E58),"..")</f>
        <v>..</v>
      </c>
      <c r="G58" s="136" t="e">
        <f>10-F58</f>
        <v>#VALUE!</v>
      </c>
    </row>
    <row r="59" spans="1:7" ht="56.1" customHeight="1" x14ac:dyDescent="0.2">
      <c r="A59" s="210"/>
      <c r="B59" s="213"/>
      <c r="C59" s="212"/>
      <c r="D59" s="35" t="s">
        <v>165</v>
      </c>
      <c r="E59" s="30">
        <v>53</v>
      </c>
      <c r="F59" s="78" t="str">
        <f>IFERROR(INDEX(Data!$A$5:$KN$120,SingleArchiveResults!$A$2,SingleArchiveResults!E59),"..")</f>
        <v>..</v>
      </c>
    </row>
    <row r="60" spans="1:7" ht="56.1" customHeight="1" x14ac:dyDescent="0.2">
      <c r="A60" s="210"/>
      <c r="B60" s="213"/>
      <c r="C60" s="212"/>
      <c r="D60" s="81" t="s">
        <v>152</v>
      </c>
      <c r="E60" s="82">
        <v>54</v>
      </c>
      <c r="F60" s="133" t="str">
        <f>IFERROR(INDEX(Data!$A$5:$KN$120,SingleArchiveResults!$A$2,SingleArchiveResults!E60),"..")</f>
        <v>..</v>
      </c>
    </row>
    <row r="61" spans="1:7" ht="32.1" customHeight="1" x14ac:dyDescent="0.2">
      <c r="A61" s="36"/>
      <c r="B61" s="66"/>
      <c r="C61" s="42"/>
      <c r="D61" s="34"/>
      <c r="F61" s="73"/>
    </row>
    <row r="62" spans="1:7" ht="32.1" customHeight="1" x14ac:dyDescent="0.2">
      <c r="A62" s="210" t="s">
        <v>38</v>
      </c>
      <c r="B62" s="213" t="s">
        <v>102</v>
      </c>
      <c r="C62" s="212" t="s">
        <v>122</v>
      </c>
      <c r="D62" s="81" t="s">
        <v>176</v>
      </c>
      <c r="E62" s="82">
        <v>55</v>
      </c>
      <c r="F62" s="83" t="str">
        <f>IFERROR(INDEX(Data!$A$5:$KN$120,SingleArchiveResults!$A$2,SingleArchiveResults!E62),"..")</f>
        <v>..</v>
      </c>
    </row>
    <row r="63" spans="1:7" ht="32.1" customHeight="1" x14ac:dyDescent="0.2">
      <c r="A63" s="210"/>
      <c r="B63" s="213"/>
      <c r="C63" s="212"/>
      <c r="D63" s="34" t="s">
        <v>177</v>
      </c>
      <c r="E63" s="30">
        <v>56</v>
      </c>
      <c r="F63" s="77" t="str">
        <f>IFERROR(INDEX(Data!$A$5:$KN$120,SingleArchiveResults!$A$2,SingleArchiveResults!E63),"..")</f>
        <v>..</v>
      </c>
    </row>
    <row r="64" spans="1:7" ht="32.1" customHeight="1" x14ac:dyDescent="0.2">
      <c r="A64" s="210"/>
      <c r="B64" s="213"/>
      <c r="C64" s="212"/>
      <c r="D64" s="81" t="s">
        <v>178</v>
      </c>
      <c r="E64" s="82">
        <v>57</v>
      </c>
      <c r="F64" s="83" t="str">
        <f>IFERROR(INDEX(Data!$A$5:$KN$120,SingleArchiveResults!$A$2,SingleArchiveResults!E64),"..")</f>
        <v>..</v>
      </c>
    </row>
    <row r="65" spans="1:6" ht="32.1" customHeight="1" x14ac:dyDescent="0.2">
      <c r="A65" s="210"/>
      <c r="B65" s="213"/>
      <c r="C65" s="212"/>
      <c r="D65" s="34" t="s">
        <v>179</v>
      </c>
      <c r="E65" s="30">
        <v>58</v>
      </c>
      <c r="F65" s="77" t="str">
        <f>IFERROR(INDEX(Data!$A$5:$KN$120,SingleArchiveResults!$A$2,SingleArchiveResults!E65),"..")</f>
        <v>..</v>
      </c>
    </row>
    <row r="66" spans="1:6" ht="32.1" customHeight="1" x14ac:dyDescent="0.2">
      <c r="A66" s="210"/>
      <c r="B66" s="213"/>
      <c r="C66" s="212"/>
      <c r="D66" s="81" t="s">
        <v>180</v>
      </c>
      <c r="E66" s="82">
        <v>59</v>
      </c>
      <c r="F66" s="83" t="str">
        <f>IFERROR(INDEX(Data!$A$5:$KN$120,SingleArchiveResults!$A$2,SingleArchiveResults!E66),"..")</f>
        <v>..</v>
      </c>
    </row>
    <row r="67" spans="1:6" ht="32.1" customHeight="1" x14ac:dyDescent="0.2">
      <c r="A67" s="210"/>
      <c r="B67" s="213"/>
      <c r="C67" s="212"/>
      <c r="D67" s="35" t="s">
        <v>165</v>
      </c>
      <c r="E67" s="30">
        <v>60</v>
      </c>
      <c r="F67" s="78" t="str">
        <f>IFERROR(INDEX(Data!$A$5:$KN$120,SingleArchiveResults!$A$2,SingleArchiveResults!E67),"..")</f>
        <v>..</v>
      </c>
    </row>
    <row r="68" spans="1:6" ht="32.1" customHeight="1" x14ac:dyDescent="0.2">
      <c r="A68" s="210"/>
      <c r="B68" s="213"/>
      <c r="C68" s="212"/>
      <c r="D68" s="81" t="s">
        <v>152</v>
      </c>
      <c r="E68" s="82">
        <v>61</v>
      </c>
      <c r="F68" s="83" t="str">
        <f>IFERROR(INDEX(Data!$A$5:$KN$120,SingleArchiveResults!$A$2,SingleArchiveResults!E68),"..")</f>
        <v>..</v>
      </c>
    </row>
    <row r="69" spans="1:6" ht="32.1" customHeight="1" x14ac:dyDescent="0.2">
      <c r="A69" s="36"/>
      <c r="B69" s="213"/>
      <c r="C69" s="42"/>
      <c r="D69" s="34"/>
      <c r="F69" s="73"/>
    </row>
    <row r="70" spans="1:6" ht="32.1" customHeight="1" x14ac:dyDescent="0.2">
      <c r="A70" s="210" t="s">
        <v>39</v>
      </c>
      <c r="B70" s="213"/>
      <c r="C70" s="211" t="s">
        <v>123</v>
      </c>
      <c r="D70" s="34" t="s">
        <v>176</v>
      </c>
      <c r="E70" s="30">
        <v>62</v>
      </c>
      <c r="F70" s="73" t="str">
        <f>IFERROR(INDEX(Data!$A$5:$KN$120,SingleArchiveResults!$A$2,SingleArchiveResults!E70),"..")</f>
        <v>..</v>
      </c>
    </row>
    <row r="71" spans="1:6" ht="32.1" customHeight="1" x14ac:dyDescent="0.2">
      <c r="A71" s="210"/>
      <c r="B71" s="213"/>
      <c r="C71" s="211"/>
      <c r="D71" s="81" t="s">
        <v>177</v>
      </c>
      <c r="E71" s="82">
        <v>63</v>
      </c>
      <c r="F71" s="83" t="str">
        <f>IFERROR(INDEX(Data!$A$5:$KN$120,SingleArchiveResults!$A$2,SingleArchiveResults!E71),"..")</f>
        <v>..</v>
      </c>
    </row>
    <row r="72" spans="1:6" ht="32.1" customHeight="1" x14ac:dyDescent="0.2">
      <c r="A72" s="210"/>
      <c r="B72" s="213"/>
      <c r="C72" s="211"/>
      <c r="D72" s="34" t="s">
        <v>178</v>
      </c>
      <c r="E72" s="30">
        <v>64</v>
      </c>
      <c r="F72" s="73" t="str">
        <f>IFERROR(INDEX(Data!$A$5:$KN$120,SingleArchiveResults!$A$2,SingleArchiveResults!E72),"..")</f>
        <v>..</v>
      </c>
    </row>
    <row r="73" spans="1:6" ht="32.1" customHeight="1" x14ac:dyDescent="0.2">
      <c r="A73" s="210"/>
      <c r="B73" s="213"/>
      <c r="C73" s="211"/>
      <c r="D73" s="81" t="s">
        <v>179</v>
      </c>
      <c r="E73" s="82">
        <v>65</v>
      </c>
      <c r="F73" s="83" t="str">
        <f>IFERROR(INDEX(Data!$A$5:$KN$120,SingleArchiveResults!$A$2,SingleArchiveResults!E73),"..")</f>
        <v>..</v>
      </c>
    </row>
    <row r="74" spans="1:6" ht="32.1" customHeight="1" x14ac:dyDescent="0.2">
      <c r="A74" s="210"/>
      <c r="B74" s="213"/>
      <c r="C74" s="211"/>
      <c r="D74" s="34" t="s">
        <v>180</v>
      </c>
      <c r="E74" s="30">
        <v>66</v>
      </c>
      <c r="F74" s="73" t="str">
        <f>IFERROR(INDEX(Data!$A$5:$KN$120,SingleArchiveResults!$A$2,SingleArchiveResults!E74),"..")</f>
        <v>..</v>
      </c>
    </row>
    <row r="75" spans="1:6" ht="32.1" customHeight="1" x14ac:dyDescent="0.2">
      <c r="A75" s="210"/>
      <c r="B75" s="213"/>
      <c r="C75" s="211"/>
      <c r="D75" s="84" t="s">
        <v>165</v>
      </c>
      <c r="E75" s="82">
        <v>67</v>
      </c>
      <c r="F75" s="85" t="str">
        <f>IFERROR(INDEX(Data!$A$5:$KN$120,SingleArchiveResults!$A$2,SingleArchiveResults!E75),"..")</f>
        <v>..</v>
      </c>
    </row>
    <row r="76" spans="1:6" ht="32.1" customHeight="1" x14ac:dyDescent="0.2">
      <c r="A76" s="210"/>
      <c r="B76" s="213"/>
      <c r="C76" s="211"/>
      <c r="D76" s="34" t="s">
        <v>152</v>
      </c>
      <c r="E76" s="30">
        <v>68</v>
      </c>
      <c r="F76" s="73" t="str">
        <f>IFERROR(INDEX(Data!$A$5:$KN$120,SingleArchiveResults!$A$2,SingleArchiveResults!E76),"..")</f>
        <v>..</v>
      </c>
    </row>
    <row r="77" spans="1:6" ht="32.1" customHeight="1" x14ac:dyDescent="0.2">
      <c r="A77" s="36"/>
      <c r="B77" s="213"/>
      <c r="C77" s="42"/>
      <c r="D77" s="34"/>
      <c r="F77" s="73"/>
    </row>
    <row r="78" spans="1:6" ht="32.1" customHeight="1" x14ac:dyDescent="0.2">
      <c r="A78" s="210" t="s">
        <v>40</v>
      </c>
      <c r="B78" s="213"/>
      <c r="C78" s="212" t="s">
        <v>124</v>
      </c>
      <c r="D78" s="81" t="s">
        <v>176</v>
      </c>
      <c r="E78" s="82">
        <v>69</v>
      </c>
      <c r="F78" s="83" t="str">
        <f>IFERROR(INDEX(Data!$A$5:$KN$120,SingleArchiveResults!$A$2,SingleArchiveResults!E78),"..")</f>
        <v>..</v>
      </c>
    </row>
    <row r="79" spans="1:6" ht="32.1" customHeight="1" x14ac:dyDescent="0.2">
      <c r="A79" s="210"/>
      <c r="B79" s="213"/>
      <c r="C79" s="212"/>
      <c r="D79" s="34" t="s">
        <v>177</v>
      </c>
      <c r="E79" s="30">
        <v>70</v>
      </c>
      <c r="F79" s="77" t="str">
        <f>IFERROR(INDEX(Data!$A$5:$KN$120,SingleArchiveResults!$A$2,SingleArchiveResults!E79),"..")</f>
        <v>..</v>
      </c>
    </row>
    <row r="80" spans="1:6" ht="32.1" customHeight="1" x14ac:dyDescent="0.2">
      <c r="A80" s="210"/>
      <c r="B80" s="213"/>
      <c r="C80" s="212"/>
      <c r="D80" s="81" t="s">
        <v>178</v>
      </c>
      <c r="E80" s="82">
        <v>71</v>
      </c>
      <c r="F80" s="83" t="str">
        <f>IFERROR(INDEX(Data!$A$5:$KN$120,SingleArchiveResults!$A$2,SingleArchiveResults!E80),"..")</f>
        <v>..</v>
      </c>
    </row>
    <row r="81" spans="1:6" ht="32.1" customHeight="1" x14ac:dyDescent="0.2">
      <c r="A81" s="210"/>
      <c r="B81" s="213"/>
      <c r="C81" s="212"/>
      <c r="D81" s="34" t="s">
        <v>179</v>
      </c>
      <c r="E81" s="30">
        <v>72</v>
      </c>
      <c r="F81" s="77" t="str">
        <f>IFERROR(INDEX(Data!$A$5:$KN$120,SingleArchiveResults!$A$2,SingleArchiveResults!E81),"..")</f>
        <v>..</v>
      </c>
    </row>
    <row r="82" spans="1:6" ht="32.1" customHeight="1" x14ac:dyDescent="0.2">
      <c r="A82" s="210"/>
      <c r="B82" s="213"/>
      <c r="C82" s="212"/>
      <c r="D82" s="81" t="s">
        <v>180</v>
      </c>
      <c r="E82" s="82">
        <v>73</v>
      </c>
      <c r="F82" s="83" t="str">
        <f>IFERROR(INDEX(Data!$A$5:$KN$120,SingleArchiveResults!$A$2,SingleArchiveResults!E82),"..")</f>
        <v>..</v>
      </c>
    </row>
    <row r="83" spans="1:6" ht="32.1" customHeight="1" x14ac:dyDescent="0.2">
      <c r="A83" s="210"/>
      <c r="B83" s="213"/>
      <c r="C83" s="212"/>
      <c r="D83" s="35" t="s">
        <v>165</v>
      </c>
      <c r="E83" s="30">
        <v>74</v>
      </c>
      <c r="F83" s="78" t="str">
        <f>IFERROR(INDEX(Data!$A$5:$KN$120,SingleArchiveResults!$A$2,SingleArchiveResults!E83),"..")</f>
        <v>..</v>
      </c>
    </row>
    <row r="84" spans="1:6" ht="32.1" customHeight="1" x14ac:dyDescent="0.2">
      <c r="A84" s="210"/>
      <c r="B84" s="213"/>
      <c r="C84" s="212"/>
      <c r="D84" s="81" t="s">
        <v>152</v>
      </c>
      <c r="E84" s="82">
        <v>75</v>
      </c>
      <c r="F84" s="83" t="str">
        <f>IFERROR(INDEX(Data!$A$5:$KN$120,SingleArchiveResults!$A$2,SingleArchiveResults!E84),"..")</f>
        <v>..</v>
      </c>
    </row>
    <row r="85" spans="1:6" ht="32.1" customHeight="1" x14ac:dyDescent="0.2">
      <c r="A85" s="36"/>
      <c r="B85" s="213"/>
      <c r="C85" s="42"/>
      <c r="D85" s="34"/>
      <c r="F85" s="73"/>
    </row>
    <row r="86" spans="1:6" ht="32.1" customHeight="1" x14ac:dyDescent="0.2">
      <c r="A86" s="210" t="s">
        <v>41</v>
      </c>
      <c r="B86" s="213"/>
      <c r="C86" s="211" t="s">
        <v>125</v>
      </c>
      <c r="D86" s="34" t="s">
        <v>176</v>
      </c>
      <c r="E86" s="30">
        <v>76</v>
      </c>
      <c r="F86" s="73" t="str">
        <f>IFERROR(INDEX(Data!$A$5:$KN$120,SingleArchiveResults!$A$2,SingleArchiveResults!E86),"..")</f>
        <v>..</v>
      </c>
    </row>
    <row r="87" spans="1:6" ht="32.1" customHeight="1" x14ac:dyDescent="0.2">
      <c r="A87" s="210"/>
      <c r="B87" s="213"/>
      <c r="C87" s="211"/>
      <c r="D87" s="81" t="s">
        <v>177</v>
      </c>
      <c r="E87" s="82">
        <v>77</v>
      </c>
      <c r="F87" s="83" t="str">
        <f>IFERROR(INDEX(Data!$A$5:$KN$120,SingleArchiveResults!$A$2,SingleArchiveResults!E87),"..")</f>
        <v>..</v>
      </c>
    </row>
    <row r="88" spans="1:6" ht="32.1" customHeight="1" x14ac:dyDescent="0.2">
      <c r="A88" s="210"/>
      <c r="B88" s="213"/>
      <c r="C88" s="211"/>
      <c r="D88" s="34" t="s">
        <v>178</v>
      </c>
      <c r="E88" s="30">
        <v>78</v>
      </c>
      <c r="F88" s="73" t="str">
        <f>IFERROR(INDEX(Data!$A$5:$KN$120,SingleArchiveResults!$A$2,SingleArchiveResults!E88),"..")</f>
        <v>..</v>
      </c>
    </row>
    <row r="89" spans="1:6" ht="32.1" customHeight="1" x14ac:dyDescent="0.2">
      <c r="A89" s="210"/>
      <c r="B89" s="213"/>
      <c r="C89" s="211"/>
      <c r="D89" s="81" t="s">
        <v>179</v>
      </c>
      <c r="E89" s="82">
        <v>79</v>
      </c>
      <c r="F89" s="83" t="str">
        <f>IFERROR(INDEX(Data!$A$5:$KN$120,SingleArchiveResults!$A$2,SingleArchiveResults!E89),"..")</f>
        <v>..</v>
      </c>
    </row>
    <row r="90" spans="1:6" ht="32.1" customHeight="1" x14ac:dyDescent="0.2">
      <c r="A90" s="210"/>
      <c r="B90" s="213"/>
      <c r="C90" s="211"/>
      <c r="D90" s="34" t="s">
        <v>180</v>
      </c>
      <c r="E90" s="30">
        <v>80</v>
      </c>
      <c r="F90" s="73" t="str">
        <f>IFERROR(INDEX(Data!$A$5:$KN$120,SingleArchiveResults!$A$2,SingleArchiveResults!E90),"..")</f>
        <v>..</v>
      </c>
    </row>
    <row r="91" spans="1:6" ht="32.1" customHeight="1" x14ac:dyDescent="0.2">
      <c r="A91" s="210"/>
      <c r="B91" s="213"/>
      <c r="C91" s="211"/>
      <c r="D91" s="84" t="s">
        <v>165</v>
      </c>
      <c r="E91" s="82">
        <v>81</v>
      </c>
      <c r="F91" s="85" t="str">
        <f>IFERROR(INDEX(Data!$A$5:$KN$120,SingleArchiveResults!$A$2,SingleArchiveResults!E91),"..")</f>
        <v>..</v>
      </c>
    </row>
    <row r="92" spans="1:6" ht="32.1" customHeight="1" x14ac:dyDescent="0.2">
      <c r="A92" s="210"/>
      <c r="B92" s="213"/>
      <c r="C92" s="211"/>
      <c r="D92" s="34" t="s">
        <v>152</v>
      </c>
      <c r="E92" s="30">
        <v>82</v>
      </c>
      <c r="F92" s="73" t="str">
        <f>IFERROR(INDEX(Data!$A$5:$KN$120,SingleArchiveResults!$A$2,SingleArchiveResults!E92),"..")</f>
        <v>..</v>
      </c>
    </row>
    <row r="93" spans="1:6" ht="32.1" customHeight="1" x14ac:dyDescent="0.2">
      <c r="A93" s="36"/>
      <c r="B93" s="213"/>
      <c r="C93" s="42"/>
      <c r="D93" s="34"/>
      <c r="F93" s="73"/>
    </row>
    <row r="94" spans="1:6" ht="32.1" customHeight="1" x14ac:dyDescent="0.2">
      <c r="A94" s="210" t="s">
        <v>42</v>
      </c>
      <c r="B94" s="213"/>
      <c r="C94" s="212" t="s">
        <v>126</v>
      </c>
      <c r="D94" s="81" t="s">
        <v>176</v>
      </c>
      <c r="E94" s="82">
        <v>83</v>
      </c>
      <c r="F94" s="83" t="str">
        <f>IFERROR(INDEX(Data!$A$5:$KN$120,SingleArchiveResults!$A$2,SingleArchiveResults!E94),"..")</f>
        <v>..</v>
      </c>
    </row>
    <row r="95" spans="1:6" ht="32.1" customHeight="1" x14ac:dyDescent="0.2">
      <c r="A95" s="210"/>
      <c r="B95" s="213"/>
      <c r="C95" s="212"/>
      <c r="D95" s="34" t="s">
        <v>177</v>
      </c>
      <c r="E95" s="30">
        <v>84</v>
      </c>
      <c r="F95" s="77" t="str">
        <f>IFERROR(INDEX(Data!$A$5:$KN$120,SingleArchiveResults!$A$2,SingleArchiveResults!E95),"..")</f>
        <v>..</v>
      </c>
    </row>
    <row r="96" spans="1:6" ht="32.1" customHeight="1" x14ac:dyDescent="0.2">
      <c r="A96" s="210"/>
      <c r="B96" s="213"/>
      <c r="C96" s="212"/>
      <c r="D96" s="81" t="s">
        <v>178</v>
      </c>
      <c r="E96" s="82">
        <v>85</v>
      </c>
      <c r="F96" s="83" t="str">
        <f>IFERROR(INDEX(Data!$A$5:$KN$120,SingleArchiveResults!$A$2,SingleArchiveResults!E96),"..")</f>
        <v>..</v>
      </c>
    </row>
    <row r="97" spans="1:6" ht="32.1" customHeight="1" x14ac:dyDescent="0.2">
      <c r="A97" s="210"/>
      <c r="B97" s="213"/>
      <c r="C97" s="212"/>
      <c r="D97" s="34" t="s">
        <v>179</v>
      </c>
      <c r="E97" s="30">
        <v>86</v>
      </c>
      <c r="F97" s="77" t="str">
        <f>IFERROR(INDEX(Data!$A$5:$KN$120,SingleArchiveResults!$A$2,SingleArchiveResults!E97),"..")</f>
        <v>..</v>
      </c>
    </row>
    <row r="98" spans="1:6" ht="32.1" customHeight="1" x14ac:dyDescent="0.2">
      <c r="A98" s="210"/>
      <c r="B98" s="213"/>
      <c r="C98" s="212"/>
      <c r="D98" s="81" t="s">
        <v>180</v>
      </c>
      <c r="E98" s="82">
        <v>87</v>
      </c>
      <c r="F98" s="83" t="str">
        <f>IFERROR(INDEX(Data!$A$5:$KN$120,SingleArchiveResults!$A$2,SingleArchiveResults!E98),"..")</f>
        <v>..</v>
      </c>
    </row>
    <row r="99" spans="1:6" ht="32.1" customHeight="1" x14ac:dyDescent="0.2">
      <c r="A99" s="210"/>
      <c r="B99" s="213"/>
      <c r="C99" s="212"/>
      <c r="D99" s="35" t="s">
        <v>165</v>
      </c>
      <c r="E99" s="30">
        <v>88</v>
      </c>
      <c r="F99" s="78" t="str">
        <f>IFERROR(INDEX(Data!$A$5:$KN$120,SingleArchiveResults!$A$2,SingleArchiveResults!E99),"..")</f>
        <v>..</v>
      </c>
    </row>
    <row r="100" spans="1:6" ht="32.1" customHeight="1" x14ac:dyDescent="0.2">
      <c r="A100" s="210"/>
      <c r="B100" s="213"/>
      <c r="C100" s="212"/>
      <c r="D100" s="81" t="s">
        <v>152</v>
      </c>
      <c r="E100" s="82">
        <v>89</v>
      </c>
      <c r="F100" s="83" t="str">
        <f>IFERROR(INDEX(Data!$A$5:$KN$120,SingleArchiveResults!$A$2,SingleArchiveResults!E100),"..")</f>
        <v>..</v>
      </c>
    </row>
    <row r="101" spans="1:6" ht="32.1" customHeight="1" x14ac:dyDescent="0.2">
      <c r="A101" s="36"/>
      <c r="B101" s="213"/>
      <c r="C101" s="42"/>
      <c r="D101" s="34"/>
      <c r="F101" s="73"/>
    </row>
    <row r="102" spans="1:6" ht="32.1" customHeight="1" x14ac:dyDescent="0.2">
      <c r="A102" s="210" t="s">
        <v>43</v>
      </c>
      <c r="B102" s="213"/>
      <c r="C102" s="211" t="s">
        <v>127</v>
      </c>
      <c r="D102" s="34" t="s">
        <v>176</v>
      </c>
      <c r="E102" s="30">
        <v>90</v>
      </c>
      <c r="F102" s="73" t="str">
        <f>IFERROR(INDEX(Data!$A$5:$KN$120,SingleArchiveResults!$A$2,SingleArchiveResults!E102),"..")</f>
        <v>..</v>
      </c>
    </row>
    <row r="103" spans="1:6" ht="32.1" customHeight="1" x14ac:dyDescent="0.2">
      <c r="A103" s="210"/>
      <c r="B103" s="213"/>
      <c r="C103" s="211"/>
      <c r="D103" s="81" t="s">
        <v>177</v>
      </c>
      <c r="E103" s="82">
        <v>91</v>
      </c>
      <c r="F103" s="83" t="str">
        <f>IFERROR(INDEX(Data!$A$5:$KN$120,SingleArchiveResults!$A$2,SingleArchiveResults!E103),"..")</f>
        <v>..</v>
      </c>
    </row>
    <row r="104" spans="1:6" ht="32.1" customHeight="1" x14ac:dyDescent="0.2">
      <c r="A104" s="210"/>
      <c r="B104" s="213"/>
      <c r="C104" s="211"/>
      <c r="D104" s="34" t="s">
        <v>178</v>
      </c>
      <c r="E104" s="30">
        <v>92</v>
      </c>
      <c r="F104" s="73" t="str">
        <f>IFERROR(INDEX(Data!$A$5:$KN$120,SingleArchiveResults!$A$2,SingleArchiveResults!E104),"..")</f>
        <v>..</v>
      </c>
    </row>
    <row r="105" spans="1:6" ht="32.1" customHeight="1" x14ac:dyDescent="0.2">
      <c r="A105" s="210"/>
      <c r="B105" s="213"/>
      <c r="C105" s="211"/>
      <c r="D105" s="81" t="s">
        <v>179</v>
      </c>
      <c r="E105" s="82">
        <v>93</v>
      </c>
      <c r="F105" s="83" t="str">
        <f>IFERROR(INDEX(Data!$A$5:$KN$120,SingleArchiveResults!$A$2,SingleArchiveResults!E105),"..")</f>
        <v>..</v>
      </c>
    </row>
    <row r="106" spans="1:6" ht="32.1" customHeight="1" x14ac:dyDescent="0.2">
      <c r="A106" s="210"/>
      <c r="B106" s="213"/>
      <c r="C106" s="211"/>
      <c r="D106" s="34" t="s">
        <v>180</v>
      </c>
      <c r="E106" s="30">
        <v>94</v>
      </c>
      <c r="F106" s="73" t="str">
        <f>IFERROR(INDEX(Data!$A$5:$KN$120,SingleArchiveResults!$A$2,SingleArchiveResults!E106),"..")</f>
        <v>..</v>
      </c>
    </row>
    <row r="107" spans="1:6" ht="32.1" customHeight="1" x14ac:dyDescent="0.2">
      <c r="A107" s="210"/>
      <c r="B107" s="213"/>
      <c r="C107" s="211"/>
      <c r="D107" s="84" t="s">
        <v>165</v>
      </c>
      <c r="E107" s="82">
        <v>95</v>
      </c>
      <c r="F107" s="85" t="str">
        <f>IFERROR(INDEX(Data!$A$5:$KN$120,SingleArchiveResults!$A$2,SingleArchiveResults!E107),"..")</f>
        <v>..</v>
      </c>
    </row>
    <row r="108" spans="1:6" ht="32.1" customHeight="1" x14ac:dyDescent="0.2">
      <c r="A108" s="210"/>
      <c r="B108" s="213"/>
      <c r="C108" s="211"/>
      <c r="D108" s="34" t="s">
        <v>152</v>
      </c>
      <c r="E108" s="30">
        <v>96</v>
      </c>
      <c r="F108" s="73" t="str">
        <f>IFERROR(INDEX(Data!$A$5:$KN$120,SingleArchiveResults!$A$2,SingleArchiveResults!E108),"..")</f>
        <v>..</v>
      </c>
    </row>
    <row r="109" spans="1:6" ht="32.1" customHeight="1" x14ac:dyDescent="0.2">
      <c r="A109" s="36"/>
      <c r="B109" s="66"/>
      <c r="C109" s="42"/>
      <c r="D109" s="34"/>
      <c r="F109" s="73"/>
    </row>
    <row r="110" spans="1:6" ht="32.1" customHeight="1" x14ac:dyDescent="0.2">
      <c r="A110" s="210" t="s">
        <v>44</v>
      </c>
      <c r="B110" s="213" t="s">
        <v>103</v>
      </c>
      <c r="C110" s="212" t="s">
        <v>128</v>
      </c>
      <c r="D110" s="81" t="s">
        <v>181</v>
      </c>
      <c r="E110" s="82">
        <v>97</v>
      </c>
      <c r="F110" s="83" t="str">
        <f>IFERROR(INDEX(Data!$A$5:$KN$120,SingleArchiveResults!$A$2,SingleArchiveResults!E110),"..")</f>
        <v>..</v>
      </c>
    </row>
    <row r="111" spans="1:6" ht="32.1" customHeight="1" x14ac:dyDescent="0.2">
      <c r="A111" s="210"/>
      <c r="B111" s="213"/>
      <c r="C111" s="212"/>
      <c r="D111" s="34" t="s">
        <v>182</v>
      </c>
      <c r="E111" s="30">
        <v>98</v>
      </c>
      <c r="F111" s="77" t="str">
        <f>IFERROR(INDEX(Data!$A$5:$KN$120,SingleArchiveResults!$A$2,SingleArchiveResults!E111),"..")</f>
        <v>..</v>
      </c>
    </row>
    <row r="112" spans="1:6" ht="32.1" customHeight="1" x14ac:dyDescent="0.2">
      <c r="A112" s="210"/>
      <c r="B112" s="213"/>
      <c r="C112" s="212"/>
      <c r="D112" s="81" t="s">
        <v>183</v>
      </c>
      <c r="E112" s="82">
        <v>99</v>
      </c>
      <c r="F112" s="83" t="str">
        <f>IFERROR(INDEX(Data!$A$5:$KN$120,SingleArchiveResults!$A$2,SingleArchiveResults!E112),"..")</f>
        <v>..</v>
      </c>
    </row>
    <row r="113" spans="1:6" ht="32.1" customHeight="1" x14ac:dyDescent="0.2">
      <c r="A113" s="210"/>
      <c r="B113" s="213"/>
      <c r="C113" s="212"/>
      <c r="D113" s="34" t="s">
        <v>184</v>
      </c>
      <c r="E113" s="30">
        <v>100</v>
      </c>
      <c r="F113" s="77" t="str">
        <f>IFERROR(INDEX(Data!$A$5:$KN$120,SingleArchiveResults!$A$2,SingleArchiveResults!E113),"..")</f>
        <v>..</v>
      </c>
    </row>
    <row r="114" spans="1:6" ht="32.1" customHeight="1" x14ac:dyDescent="0.2">
      <c r="A114" s="210"/>
      <c r="B114" s="213"/>
      <c r="C114" s="212"/>
      <c r="D114" s="81" t="s">
        <v>185</v>
      </c>
      <c r="E114" s="82">
        <v>101</v>
      </c>
      <c r="F114" s="83" t="str">
        <f>IFERROR(INDEX(Data!$A$5:$KN$120,SingleArchiveResults!$A$2,SingleArchiveResults!E114),"..")</f>
        <v>..</v>
      </c>
    </row>
    <row r="115" spans="1:6" ht="32.1" customHeight="1" x14ac:dyDescent="0.2">
      <c r="A115" s="210"/>
      <c r="B115" s="213"/>
      <c r="C115" s="212"/>
      <c r="D115" s="35" t="s">
        <v>165</v>
      </c>
      <c r="E115" s="30">
        <v>102</v>
      </c>
      <c r="F115" s="78" t="str">
        <f>IFERROR(INDEX(Data!$A$5:$KN$120,SingleArchiveResults!$A$2,SingleArchiveResults!E115),"..")</f>
        <v>..</v>
      </c>
    </row>
    <row r="116" spans="1:6" ht="32.1" customHeight="1" x14ac:dyDescent="0.2">
      <c r="A116" s="210"/>
      <c r="B116" s="213"/>
      <c r="C116" s="212"/>
      <c r="D116" s="81" t="s">
        <v>152</v>
      </c>
      <c r="E116" s="82">
        <v>103</v>
      </c>
      <c r="F116" s="83" t="str">
        <f>IFERROR(INDEX(Data!$A$5:$KN$120,SingleArchiveResults!$A$2,SingleArchiveResults!E116),"..")</f>
        <v>..</v>
      </c>
    </row>
    <row r="117" spans="1:6" ht="32.1" customHeight="1" x14ac:dyDescent="0.2">
      <c r="A117" s="36"/>
      <c r="B117" s="213"/>
      <c r="C117" s="42"/>
      <c r="D117" s="34"/>
      <c r="F117" s="73"/>
    </row>
    <row r="118" spans="1:6" ht="32.1" customHeight="1" x14ac:dyDescent="0.2">
      <c r="A118" s="210" t="s">
        <v>45</v>
      </c>
      <c r="B118" s="213"/>
      <c r="C118" s="211" t="s">
        <v>129</v>
      </c>
      <c r="D118" s="34" t="s">
        <v>181</v>
      </c>
      <c r="E118" s="30">
        <v>104</v>
      </c>
      <c r="F118" s="73" t="str">
        <f>IFERROR(INDEX(Data!$A$5:$KN$120,SingleArchiveResults!$A$2,SingleArchiveResults!E118),"..")</f>
        <v>..</v>
      </c>
    </row>
    <row r="119" spans="1:6" ht="32.1" customHeight="1" x14ac:dyDescent="0.2">
      <c r="A119" s="210"/>
      <c r="B119" s="213"/>
      <c r="C119" s="211"/>
      <c r="D119" s="81" t="s">
        <v>182</v>
      </c>
      <c r="E119" s="82">
        <v>105</v>
      </c>
      <c r="F119" s="83" t="str">
        <f>IFERROR(INDEX(Data!$A$5:$KN$120,SingleArchiveResults!$A$2,SingleArchiveResults!E119),"..")</f>
        <v>..</v>
      </c>
    </row>
    <row r="120" spans="1:6" ht="32.1" customHeight="1" x14ac:dyDescent="0.2">
      <c r="A120" s="210"/>
      <c r="B120" s="213"/>
      <c r="C120" s="211"/>
      <c r="D120" s="34" t="s">
        <v>183</v>
      </c>
      <c r="E120" s="30">
        <v>106</v>
      </c>
      <c r="F120" s="73" t="str">
        <f>IFERROR(INDEX(Data!$A$5:$KN$120,SingleArchiveResults!$A$2,SingleArchiveResults!E120),"..")</f>
        <v>..</v>
      </c>
    </row>
    <row r="121" spans="1:6" ht="32.1" customHeight="1" x14ac:dyDescent="0.2">
      <c r="A121" s="210"/>
      <c r="B121" s="213"/>
      <c r="C121" s="211"/>
      <c r="D121" s="81" t="s">
        <v>184</v>
      </c>
      <c r="E121" s="82">
        <v>107</v>
      </c>
      <c r="F121" s="83" t="str">
        <f>IFERROR(INDEX(Data!$A$5:$KN$120,SingleArchiveResults!$A$2,SingleArchiveResults!E121),"..")</f>
        <v>..</v>
      </c>
    </row>
    <row r="122" spans="1:6" ht="32.1" customHeight="1" x14ac:dyDescent="0.2">
      <c r="A122" s="210"/>
      <c r="B122" s="213"/>
      <c r="C122" s="211"/>
      <c r="D122" s="34" t="s">
        <v>185</v>
      </c>
      <c r="E122" s="30">
        <v>108</v>
      </c>
      <c r="F122" s="73" t="str">
        <f>IFERROR(INDEX(Data!$A$5:$KN$120,SingleArchiveResults!$A$2,SingleArchiveResults!E122),"..")</f>
        <v>..</v>
      </c>
    </row>
    <row r="123" spans="1:6" ht="32.1" customHeight="1" x14ac:dyDescent="0.2">
      <c r="A123" s="210"/>
      <c r="B123" s="213"/>
      <c r="C123" s="211"/>
      <c r="D123" s="84" t="s">
        <v>165</v>
      </c>
      <c r="E123" s="82">
        <v>109</v>
      </c>
      <c r="F123" s="85" t="str">
        <f>IFERROR(INDEX(Data!$A$5:$KN$120,SingleArchiveResults!$A$2,SingleArchiveResults!E123),"..")</f>
        <v>..</v>
      </c>
    </row>
    <row r="124" spans="1:6" ht="32.1" customHeight="1" x14ac:dyDescent="0.2">
      <c r="A124" s="210"/>
      <c r="B124" s="213"/>
      <c r="C124" s="211"/>
      <c r="D124" s="34" t="s">
        <v>152</v>
      </c>
      <c r="E124" s="30">
        <v>110</v>
      </c>
      <c r="F124" s="73" t="str">
        <f>IFERROR(INDEX(Data!$A$5:$KN$120,SingleArchiveResults!$A$2,SingleArchiveResults!E124),"..")</f>
        <v>..</v>
      </c>
    </row>
    <row r="125" spans="1:6" ht="32.1" customHeight="1" x14ac:dyDescent="0.2">
      <c r="A125" s="36"/>
      <c r="B125" s="213"/>
      <c r="C125" s="42"/>
      <c r="D125" s="34"/>
      <c r="F125" s="73"/>
    </row>
    <row r="126" spans="1:6" ht="32.1" customHeight="1" x14ac:dyDescent="0.2">
      <c r="A126" s="210" t="s">
        <v>46</v>
      </c>
      <c r="B126" s="213"/>
      <c r="C126" s="212" t="s">
        <v>130</v>
      </c>
      <c r="D126" s="81" t="s">
        <v>181</v>
      </c>
      <c r="E126" s="82">
        <v>111</v>
      </c>
      <c r="F126" s="83" t="str">
        <f>IFERROR(INDEX(Data!$A$5:$KN$120,SingleArchiveResults!$A$2,SingleArchiveResults!E126),"..")</f>
        <v>..</v>
      </c>
    </row>
    <row r="127" spans="1:6" ht="32.1" customHeight="1" x14ac:dyDescent="0.2">
      <c r="A127" s="210"/>
      <c r="B127" s="213"/>
      <c r="C127" s="212"/>
      <c r="D127" s="34" t="s">
        <v>182</v>
      </c>
      <c r="E127" s="30">
        <v>112</v>
      </c>
      <c r="F127" s="77" t="str">
        <f>IFERROR(INDEX(Data!$A$5:$KN$120,SingleArchiveResults!$A$2,SingleArchiveResults!E127),"..")</f>
        <v>..</v>
      </c>
    </row>
    <row r="128" spans="1:6" ht="32.1" customHeight="1" x14ac:dyDescent="0.2">
      <c r="A128" s="210"/>
      <c r="B128" s="213"/>
      <c r="C128" s="212"/>
      <c r="D128" s="81" t="s">
        <v>183</v>
      </c>
      <c r="E128" s="82">
        <v>113</v>
      </c>
      <c r="F128" s="83" t="str">
        <f>IFERROR(INDEX(Data!$A$5:$KN$120,SingleArchiveResults!$A$2,SingleArchiveResults!E128),"..")</f>
        <v>..</v>
      </c>
    </row>
    <row r="129" spans="1:6" ht="32.1" customHeight="1" x14ac:dyDescent="0.2">
      <c r="A129" s="210"/>
      <c r="B129" s="213"/>
      <c r="C129" s="212"/>
      <c r="D129" s="34" t="s">
        <v>184</v>
      </c>
      <c r="E129" s="30">
        <v>114</v>
      </c>
      <c r="F129" s="77" t="str">
        <f>IFERROR(INDEX(Data!$A$5:$KN$120,SingleArchiveResults!$A$2,SingleArchiveResults!E129),"..")</f>
        <v>..</v>
      </c>
    </row>
    <row r="130" spans="1:6" ht="32.1" customHeight="1" x14ac:dyDescent="0.2">
      <c r="A130" s="210"/>
      <c r="B130" s="213"/>
      <c r="C130" s="212"/>
      <c r="D130" s="81" t="s">
        <v>185</v>
      </c>
      <c r="E130" s="82">
        <v>115</v>
      </c>
      <c r="F130" s="83" t="str">
        <f>IFERROR(INDEX(Data!$A$5:$KN$120,SingleArchiveResults!$A$2,SingleArchiveResults!E130),"..")</f>
        <v>..</v>
      </c>
    </row>
    <row r="131" spans="1:6" ht="32.1" customHeight="1" x14ac:dyDescent="0.2">
      <c r="A131" s="210"/>
      <c r="B131" s="213"/>
      <c r="C131" s="212"/>
      <c r="D131" s="35" t="s">
        <v>165</v>
      </c>
      <c r="E131" s="30">
        <v>116</v>
      </c>
      <c r="F131" s="78" t="str">
        <f>IFERROR(INDEX(Data!$A$5:$KN$120,SingleArchiveResults!$A$2,SingleArchiveResults!E131),"..")</f>
        <v>..</v>
      </c>
    </row>
    <row r="132" spans="1:6" ht="32.1" customHeight="1" x14ac:dyDescent="0.2">
      <c r="A132" s="210"/>
      <c r="B132" s="213"/>
      <c r="C132" s="212"/>
      <c r="D132" s="81" t="s">
        <v>152</v>
      </c>
      <c r="E132" s="82">
        <v>117</v>
      </c>
      <c r="F132" s="83" t="str">
        <f>IFERROR(INDEX(Data!$A$5:$KN$120,SingleArchiveResults!$A$2,SingleArchiveResults!E132),"..")</f>
        <v>..</v>
      </c>
    </row>
    <row r="133" spans="1:6" ht="32.1" customHeight="1" x14ac:dyDescent="0.2">
      <c r="A133" s="36"/>
      <c r="B133" s="213"/>
      <c r="C133" s="42"/>
      <c r="D133" s="34"/>
      <c r="F133" s="73"/>
    </row>
    <row r="134" spans="1:6" ht="32.1" customHeight="1" x14ac:dyDescent="0.2">
      <c r="A134" s="210" t="s">
        <v>47</v>
      </c>
      <c r="B134" s="213"/>
      <c r="C134" s="211" t="s">
        <v>131</v>
      </c>
      <c r="D134" s="34" t="s">
        <v>181</v>
      </c>
      <c r="E134" s="30">
        <v>118</v>
      </c>
      <c r="F134" s="73" t="str">
        <f>IFERROR(INDEX(Data!$A$5:$KN$120,SingleArchiveResults!$A$2,SingleArchiveResults!E134),"..")</f>
        <v>..</v>
      </c>
    </row>
    <row r="135" spans="1:6" ht="32.1" customHeight="1" x14ac:dyDescent="0.2">
      <c r="A135" s="210"/>
      <c r="B135" s="213"/>
      <c r="C135" s="211"/>
      <c r="D135" s="81" t="s">
        <v>182</v>
      </c>
      <c r="E135" s="82">
        <v>119</v>
      </c>
      <c r="F135" s="83" t="str">
        <f>IFERROR(INDEX(Data!$A$5:$KN$120,SingleArchiveResults!$A$2,SingleArchiveResults!E135),"..")</f>
        <v>..</v>
      </c>
    </row>
    <row r="136" spans="1:6" ht="32.1" customHeight="1" x14ac:dyDescent="0.2">
      <c r="A136" s="210"/>
      <c r="B136" s="213"/>
      <c r="C136" s="211"/>
      <c r="D136" s="34" t="s">
        <v>183</v>
      </c>
      <c r="E136" s="30">
        <v>120</v>
      </c>
      <c r="F136" s="73" t="str">
        <f>IFERROR(INDEX(Data!$A$5:$KN$120,SingleArchiveResults!$A$2,SingleArchiveResults!E136),"..")</f>
        <v>..</v>
      </c>
    </row>
    <row r="137" spans="1:6" ht="32.1" customHeight="1" x14ac:dyDescent="0.2">
      <c r="A137" s="210"/>
      <c r="B137" s="213"/>
      <c r="C137" s="211"/>
      <c r="D137" s="81" t="s">
        <v>184</v>
      </c>
      <c r="E137" s="82">
        <v>121</v>
      </c>
      <c r="F137" s="83" t="str">
        <f>IFERROR(INDEX(Data!$A$5:$KN$120,SingleArchiveResults!$A$2,SingleArchiveResults!E137),"..")</f>
        <v>..</v>
      </c>
    </row>
    <row r="138" spans="1:6" ht="32.1" customHeight="1" x14ac:dyDescent="0.2">
      <c r="A138" s="210"/>
      <c r="B138" s="213"/>
      <c r="C138" s="211"/>
      <c r="D138" s="34" t="s">
        <v>185</v>
      </c>
      <c r="E138" s="30">
        <v>122</v>
      </c>
      <c r="F138" s="73" t="str">
        <f>IFERROR(INDEX(Data!$A$5:$KN$120,SingleArchiveResults!$A$2,SingleArchiveResults!E138),"..")</f>
        <v>..</v>
      </c>
    </row>
    <row r="139" spans="1:6" ht="32.1" customHeight="1" x14ac:dyDescent="0.2">
      <c r="A139" s="210"/>
      <c r="B139" s="213"/>
      <c r="C139" s="211"/>
      <c r="D139" s="84" t="s">
        <v>165</v>
      </c>
      <c r="E139" s="82">
        <v>123</v>
      </c>
      <c r="F139" s="85" t="str">
        <f>IFERROR(INDEX(Data!$A$5:$KN$120,SingleArchiveResults!$A$2,SingleArchiveResults!E139),"..")</f>
        <v>..</v>
      </c>
    </row>
    <row r="140" spans="1:6" ht="32.1" customHeight="1" x14ac:dyDescent="0.2">
      <c r="A140" s="210"/>
      <c r="B140" s="213"/>
      <c r="C140" s="211"/>
      <c r="D140" s="34" t="s">
        <v>152</v>
      </c>
      <c r="E140" s="30">
        <v>124</v>
      </c>
      <c r="F140" s="73" t="str">
        <f>IFERROR(INDEX(Data!$A$5:$KN$120,SingleArchiveResults!$A$2,SingleArchiveResults!E140),"..")</f>
        <v>..</v>
      </c>
    </row>
    <row r="141" spans="1:6" ht="32.1" customHeight="1" x14ac:dyDescent="0.2">
      <c r="A141" s="36"/>
      <c r="B141" s="213"/>
      <c r="C141" s="42"/>
      <c r="D141" s="34"/>
      <c r="F141" s="73"/>
    </row>
    <row r="142" spans="1:6" ht="32.1" customHeight="1" x14ac:dyDescent="0.2">
      <c r="A142" s="210" t="s">
        <v>48</v>
      </c>
      <c r="B142" s="213"/>
      <c r="C142" s="212" t="s">
        <v>132</v>
      </c>
      <c r="D142" s="81" t="s">
        <v>181</v>
      </c>
      <c r="E142" s="82">
        <v>125</v>
      </c>
      <c r="F142" s="83" t="str">
        <f>IFERROR(INDEX(Data!$A$5:$KN$120,SingleArchiveResults!$A$2,SingleArchiveResults!E142),"..")</f>
        <v>..</v>
      </c>
    </row>
    <row r="143" spans="1:6" ht="32.1" customHeight="1" x14ac:dyDescent="0.2">
      <c r="A143" s="210"/>
      <c r="B143" s="213"/>
      <c r="C143" s="212"/>
      <c r="D143" s="34" t="s">
        <v>182</v>
      </c>
      <c r="E143" s="30">
        <v>126</v>
      </c>
      <c r="F143" s="77" t="str">
        <f>IFERROR(INDEX(Data!$A$5:$KN$120,SingleArchiveResults!$A$2,SingleArchiveResults!E143),"..")</f>
        <v>..</v>
      </c>
    </row>
    <row r="144" spans="1:6" ht="32.1" customHeight="1" x14ac:dyDescent="0.2">
      <c r="A144" s="210"/>
      <c r="B144" s="213"/>
      <c r="C144" s="212"/>
      <c r="D144" s="81" t="s">
        <v>183</v>
      </c>
      <c r="E144" s="82">
        <v>127</v>
      </c>
      <c r="F144" s="83" t="str">
        <f>IFERROR(INDEX(Data!$A$5:$KN$120,SingleArchiveResults!$A$2,SingleArchiveResults!E144),"..")</f>
        <v>..</v>
      </c>
    </row>
    <row r="145" spans="1:6" ht="32.1" customHeight="1" x14ac:dyDescent="0.2">
      <c r="A145" s="210"/>
      <c r="B145" s="213"/>
      <c r="C145" s="212"/>
      <c r="D145" s="34" t="s">
        <v>184</v>
      </c>
      <c r="E145" s="30">
        <v>128</v>
      </c>
      <c r="F145" s="77" t="str">
        <f>IFERROR(INDEX(Data!$A$5:$KN$120,SingleArchiveResults!$A$2,SingleArchiveResults!E145),"..")</f>
        <v>..</v>
      </c>
    </row>
    <row r="146" spans="1:6" ht="32.1" customHeight="1" x14ac:dyDescent="0.2">
      <c r="A146" s="210"/>
      <c r="B146" s="213"/>
      <c r="C146" s="212"/>
      <c r="D146" s="81" t="s">
        <v>185</v>
      </c>
      <c r="E146" s="82">
        <v>129</v>
      </c>
      <c r="F146" s="83" t="str">
        <f>IFERROR(INDEX(Data!$A$5:$KN$120,SingleArchiveResults!$A$2,SingleArchiveResults!E146),"..")</f>
        <v>..</v>
      </c>
    </row>
    <row r="147" spans="1:6" ht="32.1" customHeight="1" x14ac:dyDescent="0.2">
      <c r="A147" s="210"/>
      <c r="B147" s="213"/>
      <c r="C147" s="212"/>
      <c r="D147" s="35" t="s">
        <v>165</v>
      </c>
      <c r="E147" s="30">
        <v>130</v>
      </c>
      <c r="F147" s="78" t="str">
        <f>IFERROR(INDEX(Data!$A$5:$KN$120,SingleArchiveResults!$A$2,SingleArchiveResults!E147),"..")</f>
        <v>..</v>
      </c>
    </row>
    <row r="148" spans="1:6" ht="32.1" customHeight="1" x14ac:dyDescent="0.2">
      <c r="A148" s="210"/>
      <c r="B148" s="213"/>
      <c r="C148" s="212"/>
      <c r="D148" s="81" t="s">
        <v>152</v>
      </c>
      <c r="E148" s="82">
        <v>131</v>
      </c>
      <c r="F148" s="83" t="str">
        <f>IFERROR(INDEX(Data!$A$5:$KN$120,SingleArchiveResults!$A$2,SingleArchiveResults!E148),"..")</f>
        <v>..</v>
      </c>
    </row>
    <row r="149" spans="1:6" ht="32.1" customHeight="1" x14ac:dyDescent="0.2">
      <c r="A149" s="36"/>
      <c r="B149" s="213"/>
      <c r="C149" s="42"/>
      <c r="D149" s="34"/>
      <c r="F149" s="73"/>
    </row>
    <row r="150" spans="1:6" ht="32.1" customHeight="1" x14ac:dyDescent="0.2">
      <c r="A150" s="210" t="s">
        <v>49</v>
      </c>
      <c r="B150" s="213"/>
      <c r="C150" s="211" t="s">
        <v>133</v>
      </c>
      <c r="D150" s="34" t="s">
        <v>181</v>
      </c>
      <c r="E150" s="30">
        <v>132</v>
      </c>
      <c r="F150" s="73" t="str">
        <f>IFERROR(INDEX(Data!$A$5:$KN$120,SingleArchiveResults!$A$2,SingleArchiveResults!E150),"..")</f>
        <v>..</v>
      </c>
    </row>
    <row r="151" spans="1:6" ht="32.1" customHeight="1" x14ac:dyDescent="0.2">
      <c r="A151" s="210"/>
      <c r="B151" s="213"/>
      <c r="C151" s="211"/>
      <c r="D151" s="81" t="s">
        <v>182</v>
      </c>
      <c r="E151" s="82">
        <v>133</v>
      </c>
      <c r="F151" s="83" t="str">
        <f>IFERROR(INDEX(Data!$A$5:$KN$120,SingleArchiveResults!$A$2,SingleArchiveResults!E151),"..")</f>
        <v>..</v>
      </c>
    </row>
    <row r="152" spans="1:6" ht="32.1" customHeight="1" x14ac:dyDescent="0.2">
      <c r="A152" s="210"/>
      <c r="B152" s="213"/>
      <c r="C152" s="211"/>
      <c r="D152" s="34" t="s">
        <v>183</v>
      </c>
      <c r="E152" s="30">
        <v>134</v>
      </c>
      <c r="F152" s="73" t="str">
        <f>IFERROR(INDEX(Data!$A$5:$KN$120,SingleArchiveResults!$A$2,SingleArchiveResults!E152),"..")</f>
        <v>..</v>
      </c>
    </row>
    <row r="153" spans="1:6" ht="32.1" customHeight="1" x14ac:dyDescent="0.2">
      <c r="A153" s="210"/>
      <c r="B153" s="213"/>
      <c r="C153" s="211"/>
      <c r="D153" s="81" t="s">
        <v>184</v>
      </c>
      <c r="E153" s="82">
        <v>135</v>
      </c>
      <c r="F153" s="83" t="str">
        <f>IFERROR(INDEX(Data!$A$5:$KN$120,SingleArchiveResults!$A$2,SingleArchiveResults!E153),"..")</f>
        <v>..</v>
      </c>
    </row>
    <row r="154" spans="1:6" ht="32.1" customHeight="1" x14ac:dyDescent="0.2">
      <c r="A154" s="210"/>
      <c r="B154" s="213"/>
      <c r="C154" s="211"/>
      <c r="D154" s="34" t="s">
        <v>185</v>
      </c>
      <c r="E154" s="30">
        <v>136</v>
      </c>
      <c r="F154" s="73" t="str">
        <f>IFERROR(INDEX(Data!$A$5:$KN$120,SingleArchiveResults!$A$2,SingleArchiveResults!E154),"..")</f>
        <v>..</v>
      </c>
    </row>
    <row r="155" spans="1:6" ht="32.1" customHeight="1" x14ac:dyDescent="0.2">
      <c r="A155" s="210"/>
      <c r="B155" s="213"/>
      <c r="C155" s="211"/>
      <c r="D155" s="84" t="s">
        <v>165</v>
      </c>
      <c r="E155" s="82">
        <v>137</v>
      </c>
      <c r="F155" s="85" t="str">
        <f>IFERROR(INDEX(Data!$A$5:$KN$120,SingleArchiveResults!$A$2,SingleArchiveResults!E155),"..")</f>
        <v>..</v>
      </c>
    </row>
    <row r="156" spans="1:6" ht="32.1" customHeight="1" x14ac:dyDescent="0.2">
      <c r="A156" s="210"/>
      <c r="B156" s="213"/>
      <c r="C156" s="211"/>
      <c r="D156" s="34" t="s">
        <v>152</v>
      </c>
      <c r="E156" s="30">
        <v>138</v>
      </c>
      <c r="F156" s="73" t="str">
        <f>IFERROR(INDEX(Data!$A$5:$KN$120,SingleArchiveResults!$A$2,SingleArchiveResults!E156),"..")</f>
        <v>..</v>
      </c>
    </row>
    <row r="157" spans="1:6" ht="32.1" customHeight="1" x14ac:dyDescent="0.2">
      <c r="A157" s="36"/>
      <c r="B157" s="66"/>
      <c r="C157" s="42"/>
      <c r="D157" s="34"/>
      <c r="F157" s="73"/>
    </row>
    <row r="158" spans="1:6" ht="32.1" customHeight="1" x14ac:dyDescent="0.2">
      <c r="A158" s="210" t="s">
        <v>50</v>
      </c>
      <c r="B158" s="213" t="s">
        <v>104</v>
      </c>
      <c r="C158" s="212" t="s">
        <v>134</v>
      </c>
      <c r="D158" s="81" t="s">
        <v>176</v>
      </c>
      <c r="E158" s="82">
        <v>139</v>
      </c>
      <c r="F158" s="83" t="str">
        <f>IFERROR(INDEX(Data!$A$5:$KN$120,SingleArchiveResults!$A$2,SingleArchiveResults!E158),"..")</f>
        <v>..</v>
      </c>
    </row>
    <row r="159" spans="1:6" ht="32.1" customHeight="1" x14ac:dyDescent="0.2">
      <c r="A159" s="210"/>
      <c r="B159" s="213"/>
      <c r="C159" s="212"/>
      <c r="D159" s="34" t="s">
        <v>177</v>
      </c>
      <c r="E159" s="30">
        <v>140</v>
      </c>
      <c r="F159" s="77" t="str">
        <f>IFERROR(INDEX(Data!$A$5:$KN$120,SingleArchiveResults!$A$2,SingleArchiveResults!E159),"..")</f>
        <v>..</v>
      </c>
    </row>
    <row r="160" spans="1:6" ht="32.1" customHeight="1" x14ac:dyDescent="0.2">
      <c r="A160" s="210"/>
      <c r="B160" s="213"/>
      <c r="C160" s="212"/>
      <c r="D160" s="81" t="s">
        <v>178</v>
      </c>
      <c r="E160" s="82">
        <v>141</v>
      </c>
      <c r="F160" s="83" t="str">
        <f>IFERROR(INDEX(Data!$A$5:$KN$120,SingleArchiveResults!$A$2,SingleArchiveResults!E160),"..")</f>
        <v>..</v>
      </c>
    </row>
    <row r="161" spans="1:6" ht="32.1" customHeight="1" x14ac:dyDescent="0.2">
      <c r="A161" s="210"/>
      <c r="B161" s="213"/>
      <c r="C161" s="212"/>
      <c r="D161" s="34" t="s">
        <v>179</v>
      </c>
      <c r="E161" s="30">
        <v>142</v>
      </c>
      <c r="F161" s="77" t="str">
        <f>IFERROR(INDEX(Data!$A$5:$KN$120,SingleArchiveResults!$A$2,SingleArchiveResults!E161),"..")</f>
        <v>..</v>
      </c>
    </row>
    <row r="162" spans="1:6" ht="32.1" customHeight="1" x14ac:dyDescent="0.2">
      <c r="A162" s="210"/>
      <c r="B162" s="213"/>
      <c r="C162" s="212"/>
      <c r="D162" s="81" t="s">
        <v>180</v>
      </c>
      <c r="E162" s="82">
        <v>143</v>
      </c>
      <c r="F162" s="83" t="str">
        <f>IFERROR(INDEX(Data!$A$5:$KN$120,SingleArchiveResults!$A$2,SingleArchiveResults!E162),"..")</f>
        <v>..</v>
      </c>
    </row>
    <row r="163" spans="1:6" ht="32.1" customHeight="1" x14ac:dyDescent="0.2">
      <c r="A163" s="210"/>
      <c r="B163" s="213"/>
      <c r="C163" s="212"/>
      <c r="D163" s="35" t="s">
        <v>165</v>
      </c>
      <c r="E163" s="30">
        <v>144</v>
      </c>
      <c r="F163" s="78" t="str">
        <f>IFERROR(INDEX(Data!$A$5:$KN$120,SingleArchiveResults!$A$2,SingleArchiveResults!E163),"..")</f>
        <v>..</v>
      </c>
    </row>
    <row r="164" spans="1:6" ht="32.1" customHeight="1" x14ac:dyDescent="0.2">
      <c r="A164" s="210"/>
      <c r="B164" s="213"/>
      <c r="C164" s="212"/>
      <c r="D164" s="81" t="s">
        <v>152</v>
      </c>
      <c r="E164" s="82">
        <v>145</v>
      </c>
      <c r="F164" s="83" t="str">
        <f>IFERROR(INDEX(Data!$A$5:$KN$120,SingleArchiveResults!$A$2,SingleArchiveResults!E164),"..")</f>
        <v>..</v>
      </c>
    </row>
    <row r="165" spans="1:6" ht="32.1" customHeight="1" x14ac:dyDescent="0.2">
      <c r="A165" s="36"/>
      <c r="B165" s="213"/>
      <c r="C165" s="42"/>
      <c r="D165" s="34"/>
      <c r="F165" s="77"/>
    </row>
    <row r="166" spans="1:6" ht="32.1" customHeight="1" x14ac:dyDescent="0.2">
      <c r="A166" s="210" t="s">
        <v>51</v>
      </c>
      <c r="B166" s="213"/>
      <c r="C166" s="211" t="s">
        <v>135</v>
      </c>
      <c r="D166" s="34" t="s">
        <v>176</v>
      </c>
      <c r="E166" s="30">
        <v>146</v>
      </c>
      <c r="F166" s="83" t="str">
        <f>IFERROR(INDEX(Data!$A$5:$KN$120,SingleArchiveResults!$A$2,SingleArchiveResults!E166),"..")</f>
        <v>..</v>
      </c>
    </row>
    <row r="167" spans="1:6" ht="32.1" customHeight="1" x14ac:dyDescent="0.2">
      <c r="A167" s="210"/>
      <c r="B167" s="213"/>
      <c r="C167" s="211"/>
      <c r="D167" s="81" t="s">
        <v>177</v>
      </c>
      <c r="E167" s="82">
        <v>147</v>
      </c>
      <c r="F167" s="83" t="str">
        <f>IFERROR(INDEX(Data!$A$5:$KN$120,SingleArchiveResults!$A$2,SingleArchiveResults!E167),"..")</f>
        <v>..</v>
      </c>
    </row>
    <row r="168" spans="1:6" ht="32.1" customHeight="1" x14ac:dyDescent="0.2">
      <c r="A168" s="210"/>
      <c r="B168" s="213"/>
      <c r="C168" s="211"/>
      <c r="D168" s="34" t="s">
        <v>178</v>
      </c>
      <c r="E168" s="30">
        <v>148</v>
      </c>
      <c r="F168" s="77" t="str">
        <f>IFERROR(INDEX(Data!$A$5:$KN$120,SingleArchiveResults!$A$2,SingleArchiveResults!E168),"..")</f>
        <v>..</v>
      </c>
    </row>
    <row r="169" spans="1:6" ht="32.1" customHeight="1" x14ac:dyDescent="0.2">
      <c r="A169" s="210"/>
      <c r="B169" s="213"/>
      <c r="C169" s="211"/>
      <c r="D169" s="81" t="s">
        <v>179</v>
      </c>
      <c r="E169" s="82">
        <v>149</v>
      </c>
      <c r="F169" s="83" t="str">
        <f>IFERROR(INDEX(Data!$A$5:$KN$120,SingleArchiveResults!$A$2,SingleArchiveResults!E169),"..")</f>
        <v>..</v>
      </c>
    </row>
    <row r="170" spans="1:6" ht="32.1" customHeight="1" x14ac:dyDescent="0.2">
      <c r="A170" s="210"/>
      <c r="B170" s="213"/>
      <c r="C170" s="211"/>
      <c r="D170" s="34" t="s">
        <v>180</v>
      </c>
      <c r="E170" s="30">
        <v>150</v>
      </c>
      <c r="F170" s="77" t="str">
        <f>IFERROR(INDEX(Data!$A$5:$KN$120,SingleArchiveResults!$A$2,SingleArchiveResults!E170),"..")</f>
        <v>..</v>
      </c>
    </row>
    <row r="171" spans="1:6" ht="32.1" customHeight="1" x14ac:dyDescent="0.2">
      <c r="A171" s="210"/>
      <c r="B171" s="213"/>
      <c r="C171" s="211"/>
      <c r="D171" s="84" t="s">
        <v>165</v>
      </c>
      <c r="E171" s="82">
        <v>151</v>
      </c>
      <c r="F171" s="85" t="str">
        <f>IFERROR(INDEX(Data!$A$5:$KN$120,SingleArchiveResults!$A$2,SingleArchiveResults!E171),"..")</f>
        <v>..</v>
      </c>
    </row>
    <row r="172" spans="1:6" ht="32.1" customHeight="1" x14ac:dyDescent="0.2">
      <c r="A172" s="210"/>
      <c r="B172" s="213"/>
      <c r="C172" s="211"/>
      <c r="D172" s="34" t="s">
        <v>152</v>
      </c>
      <c r="E172" s="30">
        <v>152</v>
      </c>
      <c r="F172" s="77" t="str">
        <f>IFERROR(INDEX(Data!$A$5:$KN$120,SingleArchiveResults!$A$2,SingleArchiveResults!E172),"..")</f>
        <v>..</v>
      </c>
    </row>
    <row r="173" spans="1:6" ht="32.1" customHeight="1" x14ac:dyDescent="0.2">
      <c r="A173" s="36"/>
      <c r="B173" s="213"/>
      <c r="C173" s="42"/>
      <c r="D173" s="34"/>
      <c r="F173" s="77"/>
    </row>
    <row r="174" spans="1:6" ht="32.1" customHeight="1" x14ac:dyDescent="0.2">
      <c r="A174" s="210" t="s">
        <v>52</v>
      </c>
      <c r="B174" s="213"/>
      <c r="C174" s="212" t="s">
        <v>136</v>
      </c>
      <c r="D174" s="81" t="s">
        <v>176</v>
      </c>
      <c r="E174" s="82">
        <v>153</v>
      </c>
      <c r="F174" s="83" t="str">
        <f>IFERROR(INDEX(Data!$A$5:$KN$120,SingleArchiveResults!$A$2,SingleArchiveResults!E174),"..")</f>
        <v>..</v>
      </c>
    </row>
    <row r="175" spans="1:6" ht="32.1" customHeight="1" x14ac:dyDescent="0.2">
      <c r="A175" s="210"/>
      <c r="B175" s="213"/>
      <c r="C175" s="212"/>
      <c r="D175" s="34" t="s">
        <v>177</v>
      </c>
      <c r="E175" s="30">
        <v>154</v>
      </c>
      <c r="F175" s="77" t="str">
        <f>IFERROR(INDEX(Data!$A$5:$KN$120,SingleArchiveResults!$A$2,SingleArchiveResults!E175),"..")</f>
        <v>..</v>
      </c>
    </row>
    <row r="176" spans="1:6" ht="32.1" customHeight="1" x14ac:dyDescent="0.2">
      <c r="A176" s="210"/>
      <c r="B176" s="213"/>
      <c r="C176" s="212"/>
      <c r="D176" s="81" t="s">
        <v>178</v>
      </c>
      <c r="E176" s="82">
        <v>155</v>
      </c>
      <c r="F176" s="83" t="str">
        <f>IFERROR(INDEX(Data!$A$5:$KN$120,SingleArchiveResults!$A$2,SingleArchiveResults!E176),"..")</f>
        <v>..</v>
      </c>
    </row>
    <row r="177" spans="1:6" ht="32.1" customHeight="1" x14ac:dyDescent="0.2">
      <c r="A177" s="210"/>
      <c r="B177" s="213"/>
      <c r="C177" s="212"/>
      <c r="D177" s="34" t="s">
        <v>179</v>
      </c>
      <c r="E177" s="30">
        <v>156</v>
      </c>
      <c r="F177" s="77" t="str">
        <f>IFERROR(INDEX(Data!$A$5:$KN$120,SingleArchiveResults!$A$2,SingleArchiveResults!E177),"..")</f>
        <v>..</v>
      </c>
    </row>
    <row r="178" spans="1:6" ht="32.1" customHeight="1" x14ac:dyDescent="0.2">
      <c r="A178" s="210"/>
      <c r="B178" s="213"/>
      <c r="C178" s="212"/>
      <c r="D178" s="81" t="s">
        <v>180</v>
      </c>
      <c r="E178" s="82">
        <v>157</v>
      </c>
      <c r="F178" s="83" t="str">
        <f>IFERROR(INDEX(Data!$A$5:$KN$120,SingleArchiveResults!$A$2,SingleArchiveResults!E178),"..")</f>
        <v>..</v>
      </c>
    </row>
    <row r="179" spans="1:6" ht="32.1" customHeight="1" x14ac:dyDescent="0.2">
      <c r="A179" s="210"/>
      <c r="B179" s="213"/>
      <c r="C179" s="212"/>
      <c r="D179" s="35" t="s">
        <v>165</v>
      </c>
      <c r="E179" s="30">
        <v>158</v>
      </c>
      <c r="F179" s="78" t="str">
        <f>IFERROR(INDEX(Data!$A$5:$KN$120,SingleArchiveResults!$A$2,SingleArchiveResults!E179),"..")</f>
        <v>..</v>
      </c>
    </row>
    <row r="180" spans="1:6" ht="32.1" customHeight="1" x14ac:dyDescent="0.2">
      <c r="A180" s="210"/>
      <c r="B180" s="213"/>
      <c r="C180" s="212"/>
      <c r="D180" s="81" t="s">
        <v>152</v>
      </c>
      <c r="E180" s="82">
        <v>159</v>
      </c>
      <c r="F180" s="83" t="str">
        <f>IFERROR(INDEX(Data!$A$5:$KN$120,SingleArchiveResults!$A$2,SingleArchiveResults!E180),"..")</f>
        <v>..</v>
      </c>
    </row>
    <row r="181" spans="1:6" ht="32.1" customHeight="1" x14ac:dyDescent="0.2">
      <c r="A181" s="36"/>
      <c r="B181" s="213"/>
      <c r="C181" s="42"/>
      <c r="D181" s="34"/>
      <c r="F181" s="77"/>
    </row>
    <row r="182" spans="1:6" ht="32.1" customHeight="1" x14ac:dyDescent="0.2">
      <c r="A182" s="210" t="s">
        <v>53</v>
      </c>
      <c r="B182" s="213"/>
      <c r="C182" s="211" t="s">
        <v>137</v>
      </c>
      <c r="D182" s="34" t="s">
        <v>176</v>
      </c>
      <c r="E182" s="30">
        <v>160</v>
      </c>
      <c r="F182" s="77" t="str">
        <f>IFERROR(INDEX(Data!$A$5:$KN$120,SingleArchiveResults!$A$2,SingleArchiveResults!E182),"..")</f>
        <v>..</v>
      </c>
    </row>
    <row r="183" spans="1:6" ht="32.1" customHeight="1" x14ac:dyDescent="0.2">
      <c r="A183" s="210"/>
      <c r="B183" s="213"/>
      <c r="C183" s="211"/>
      <c r="D183" s="81" t="s">
        <v>177</v>
      </c>
      <c r="E183" s="82">
        <v>161</v>
      </c>
      <c r="F183" s="83" t="str">
        <f>IFERROR(INDEX(Data!$A$5:$KN$120,SingleArchiveResults!$A$2,SingleArchiveResults!E183),"..")</f>
        <v>..</v>
      </c>
    </row>
    <row r="184" spans="1:6" ht="32.1" customHeight="1" x14ac:dyDescent="0.2">
      <c r="A184" s="210"/>
      <c r="B184" s="213"/>
      <c r="C184" s="211"/>
      <c r="D184" s="34" t="s">
        <v>178</v>
      </c>
      <c r="E184" s="30">
        <v>162</v>
      </c>
      <c r="F184" s="77" t="str">
        <f>IFERROR(INDEX(Data!$A$5:$KN$120,SingleArchiveResults!$A$2,SingleArchiveResults!E184),"..")</f>
        <v>..</v>
      </c>
    </row>
    <row r="185" spans="1:6" ht="32.1" customHeight="1" x14ac:dyDescent="0.2">
      <c r="A185" s="210"/>
      <c r="B185" s="213"/>
      <c r="C185" s="211"/>
      <c r="D185" s="81" t="s">
        <v>179</v>
      </c>
      <c r="E185" s="82">
        <v>163</v>
      </c>
      <c r="F185" s="83" t="str">
        <f>IFERROR(INDEX(Data!$A$5:$KN$120,SingleArchiveResults!$A$2,SingleArchiveResults!E185),"..")</f>
        <v>..</v>
      </c>
    </row>
    <row r="186" spans="1:6" ht="32.1" customHeight="1" x14ac:dyDescent="0.2">
      <c r="A186" s="210"/>
      <c r="B186" s="213"/>
      <c r="C186" s="211"/>
      <c r="D186" s="34" t="s">
        <v>180</v>
      </c>
      <c r="E186" s="30">
        <v>164</v>
      </c>
      <c r="F186" s="77" t="str">
        <f>IFERROR(INDEX(Data!$A$5:$KN$120,SingleArchiveResults!$A$2,SingleArchiveResults!E186),"..")</f>
        <v>..</v>
      </c>
    </row>
    <row r="187" spans="1:6" ht="32.1" customHeight="1" x14ac:dyDescent="0.2">
      <c r="A187" s="210"/>
      <c r="B187" s="213"/>
      <c r="C187" s="211"/>
      <c r="D187" s="84" t="s">
        <v>165</v>
      </c>
      <c r="E187" s="82">
        <v>165</v>
      </c>
      <c r="F187" s="85" t="str">
        <f>IFERROR(INDEX(Data!$A$5:$KN$120,SingleArchiveResults!$A$2,SingleArchiveResults!E187),"..")</f>
        <v>..</v>
      </c>
    </row>
    <row r="188" spans="1:6" ht="32.1" customHeight="1" x14ac:dyDescent="0.2">
      <c r="A188" s="210"/>
      <c r="B188" s="213"/>
      <c r="C188" s="211"/>
      <c r="D188" s="34" t="s">
        <v>152</v>
      </c>
      <c r="E188" s="30">
        <v>166</v>
      </c>
      <c r="F188" s="77" t="str">
        <f>IFERROR(INDEX(Data!$A$5:$KN$120,SingleArchiveResults!$A$2,SingleArchiveResults!E188),"..")</f>
        <v>..</v>
      </c>
    </row>
    <row r="189" spans="1:6" ht="32.1" customHeight="1" x14ac:dyDescent="0.2">
      <c r="A189" s="36"/>
      <c r="B189" s="213"/>
      <c r="C189" s="42"/>
      <c r="D189" s="34"/>
      <c r="F189" s="77"/>
    </row>
    <row r="190" spans="1:6" ht="32.1" customHeight="1" x14ac:dyDescent="0.2">
      <c r="A190" s="210" t="s">
        <v>54</v>
      </c>
      <c r="B190" s="213"/>
      <c r="C190" s="212" t="s">
        <v>138</v>
      </c>
      <c r="D190" s="81" t="s">
        <v>176</v>
      </c>
      <c r="E190" s="82">
        <v>167</v>
      </c>
      <c r="F190" s="83" t="str">
        <f>IFERROR(INDEX(Data!$A$5:$KN$120,SingleArchiveResults!$A$2,SingleArchiveResults!E190),"..")</f>
        <v>..</v>
      </c>
    </row>
    <row r="191" spans="1:6" ht="32.1" customHeight="1" x14ac:dyDescent="0.2">
      <c r="A191" s="210"/>
      <c r="B191" s="213"/>
      <c r="C191" s="212"/>
      <c r="D191" s="34" t="s">
        <v>177</v>
      </c>
      <c r="E191" s="30">
        <v>168</v>
      </c>
      <c r="F191" s="77" t="str">
        <f>IFERROR(INDEX(Data!$A$5:$KN$120,SingleArchiveResults!$A$2,SingleArchiveResults!E191),"..")</f>
        <v>..</v>
      </c>
    </row>
    <row r="192" spans="1:6" ht="32.1" customHeight="1" x14ac:dyDescent="0.2">
      <c r="A192" s="210"/>
      <c r="B192" s="213"/>
      <c r="C192" s="212"/>
      <c r="D192" s="81" t="s">
        <v>178</v>
      </c>
      <c r="E192" s="82">
        <v>169</v>
      </c>
      <c r="F192" s="83" t="str">
        <f>IFERROR(INDEX(Data!$A$5:$KN$120,SingleArchiveResults!$A$2,SingleArchiveResults!E192),"..")</f>
        <v>..</v>
      </c>
    </row>
    <row r="193" spans="1:6" ht="32.1" customHeight="1" x14ac:dyDescent="0.2">
      <c r="A193" s="210"/>
      <c r="B193" s="213"/>
      <c r="C193" s="212"/>
      <c r="D193" s="34" t="s">
        <v>179</v>
      </c>
      <c r="E193" s="30">
        <v>170</v>
      </c>
      <c r="F193" s="77" t="str">
        <f>IFERROR(INDEX(Data!$A$5:$KN$120,SingleArchiveResults!$A$2,SingleArchiveResults!E193),"..")</f>
        <v>..</v>
      </c>
    </row>
    <row r="194" spans="1:6" ht="32.1" customHeight="1" x14ac:dyDescent="0.2">
      <c r="A194" s="210"/>
      <c r="B194" s="213"/>
      <c r="C194" s="212"/>
      <c r="D194" s="81" t="s">
        <v>180</v>
      </c>
      <c r="E194" s="82">
        <v>171</v>
      </c>
      <c r="F194" s="83" t="str">
        <f>IFERROR(INDEX(Data!$A$5:$KN$120,SingleArchiveResults!$A$2,SingleArchiveResults!E194),"..")</f>
        <v>..</v>
      </c>
    </row>
    <row r="195" spans="1:6" ht="32.1" customHeight="1" x14ac:dyDescent="0.2">
      <c r="A195" s="210"/>
      <c r="B195" s="213"/>
      <c r="C195" s="212"/>
      <c r="D195" s="35" t="s">
        <v>165</v>
      </c>
      <c r="E195" s="30">
        <v>172</v>
      </c>
      <c r="F195" s="78" t="str">
        <f>IFERROR(INDEX(Data!$A$5:$KN$120,SingleArchiveResults!$A$2,SingleArchiveResults!E195),"..")</f>
        <v>..</v>
      </c>
    </row>
    <row r="196" spans="1:6" ht="32.1" customHeight="1" x14ac:dyDescent="0.2">
      <c r="A196" s="210"/>
      <c r="B196" s="213"/>
      <c r="C196" s="212"/>
      <c r="D196" s="81" t="s">
        <v>152</v>
      </c>
      <c r="E196" s="82">
        <v>173</v>
      </c>
      <c r="F196" s="83" t="str">
        <f>IFERROR(INDEX(Data!$A$5:$KN$120,SingleArchiveResults!$A$2,SingleArchiveResults!E196),"..")</f>
        <v>..</v>
      </c>
    </row>
    <row r="197" spans="1:6" ht="32.1" customHeight="1" x14ac:dyDescent="0.2">
      <c r="A197" s="36"/>
      <c r="B197" s="213"/>
      <c r="C197" s="42"/>
      <c r="D197" s="34"/>
      <c r="F197" s="77"/>
    </row>
    <row r="198" spans="1:6" ht="32.1" customHeight="1" x14ac:dyDescent="0.2">
      <c r="A198" s="210" t="s">
        <v>55</v>
      </c>
      <c r="B198" s="213"/>
      <c r="C198" s="211" t="s">
        <v>139</v>
      </c>
      <c r="D198" s="34" t="s">
        <v>176</v>
      </c>
      <c r="E198" s="30">
        <v>174</v>
      </c>
      <c r="F198" s="77" t="str">
        <f>IFERROR(INDEX(Data!$A$5:$KN$120,SingleArchiveResults!$A$2,SingleArchiveResults!E198),"..")</f>
        <v>..</v>
      </c>
    </row>
    <row r="199" spans="1:6" ht="32.1" customHeight="1" x14ac:dyDescent="0.2">
      <c r="A199" s="210"/>
      <c r="B199" s="213"/>
      <c r="C199" s="211"/>
      <c r="D199" s="81" t="s">
        <v>177</v>
      </c>
      <c r="E199" s="82">
        <v>175</v>
      </c>
      <c r="F199" s="83" t="str">
        <f>IFERROR(INDEX(Data!$A$5:$KN$120,SingleArchiveResults!$A$2,SingleArchiveResults!E199),"..")</f>
        <v>..</v>
      </c>
    </row>
    <row r="200" spans="1:6" ht="32.1" customHeight="1" x14ac:dyDescent="0.2">
      <c r="A200" s="210"/>
      <c r="B200" s="213"/>
      <c r="C200" s="211"/>
      <c r="D200" s="34" t="s">
        <v>178</v>
      </c>
      <c r="E200" s="30">
        <v>176</v>
      </c>
      <c r="F200" s="77" t="str">
        <f>IFERROR(INDEX(Data!$A$5:$KN$120,SingleArchiveResults!$A$2,SingleArchiveResults!E200),"..")</f>
        <v>..</v>
      </c>
    </row>
    <row r="201" spans="1:6" ht="32.1" customHeight="1" x14ac:dyDescent="0.2">
      <c r="A201" s="210"/>
      <c r="B201" s="213"/>
      <c r="C201" s="211"/>
      <c r="D201" s="81" t="s">
        <v>179</v>
      </c>
      <c r="E201" s="82">
        <v>177</v>
      </c>
      <c r="F201" s="83" t="str">
        <f>IFERROR(INDEX(Data!$A$5:$KN$120,SingleArchiveResults!$A$2,SingleArchiveResults!E201),"..")</f>
        <v>..</v>
      </c>
    </row>
    <row r="202" spans="1:6" ht="32.1" customHeight="1" x14ac:dyDescent="0.2">
      <c r="A202" s="210"/>
      <c r="B202" s="213"/>
      <c r="C202" s="211"/>
      <c r="D202" s="34" t="s">
        <v>180</v>
      </c>
      <c r="E202" s="30">
        <v>178</v>
      </c>
      <c r="F202" s="77" t="str">
        <f>IFERROR(INDEX(Data!$A$5:$KN$120,SingleArchiveResults!$A$2,SingleArchiveResults!E202),"..")</f>
        <v>..</v>
      </c>
    </row>
    <row r="203" spans="1:6" ht="32.1" customHeight="1" x14ac:dyDescent="0.2">
      <c r="A203" s="210"/>
      <c r="B203" s="213"/>
      <c r="C203" s="211"/>
      <c r="D203" s="84" t="s">
        <v>165</v>
      </c>
      <c r="E203" s="82">
        <v>179</v>
      </c>
      <c r="F203" s="85" t="str">
        <f>IFERROR(INDEX(Data!$A$5:$KN$120,SingleArchiveResults!$A$2,SingleArchiveResults!E203),"..")</f>
        <v>..</v>
      </c>
    </row>
    <row r="204" spans="1:6" ht="32.1" customHeight="1" x14ac:dyDescent="0.2">
      <c r="A204" s="210"/>
      <c r="B204" s="213"/>
      <c r="C204" s="211"/>
      <c r="D204" s="34" t="s">
        <v>152</v>
      </c>
      <c r="E204" s="30">
        <v>180</v>
      </c>
      <c r="F204" s="77" t="str">
        <f>IFERROR(INDEX(Data!$A$5:$KN$120,SingleArchiveResults!$A$2,SingleArchiveResults!E204),"..")</f>
        <v>..</v>
      </c>
    </row>
    <row r="205" spans="1:6" ht="32.1" customHeight="1" x14ac:dyDescent="0.2">
      <c r="A205" s="36"/>
      <c r="B205" s="213"/>
      <c r="C205" s="42"/>
      <c r="D205" s="34"/>
      <c r="F205" s="77"/>
    </row>
    <row r="206" spans="1:6" ht="32.1" customHeight="1" x14ac:dyDescent="0.2">
      <c r="A206" s="210" t="s">
        <v>56</v>
      </c>
      <c r="B206" s="213"/>
      <c r="C206" s="212" t="s">
        <v>140</v>
      </c>
      <c r="D206" s="81" t="s">
        <v>176</v>
      </c>
      <c r="E206" s="82">
        <v>181</v>
      </c>
      <c r="F206" s="83" t="str">
        <f>IFERROR(INDEX(Data!$A$5:$KN$120,SingleArchiveResults!$A$2,SingleArchiveResults!E206),"..")</f>
        <v>..</v>
      </c>
    </row>
    <row r="207" spans="1:6" ht="32.1" customHeight="1" x14ac:dyDescent="0.2">
      <c r="A207" s="210"/>
      <c r="B207" s="213"/>
      <c r="C207" s="212"/>
      <c r="D207" s="34" t="s">
        <v>177</v>
      </c>
      <c r="E207" s="30">
        <v>182</v>
      </c>
      <c r="F207" s="77" t="str">
        <f>IFERROR(INDEX(Data!$A$5:$KN$120,SingleArchiveResults!$A$2,SingleArchiveResults!E207),"..")</f>
        <v>..</v>
      </c>
    </row>
    <row r="208" spans="1:6" ht="32.1" customHeight="1" x14ac:dyDescent="0.2">
      <c r="A208" s="210"/>
      <c r="B208" s="213"/>
      <c r="C208" s="212"/>
      <c r="D208" s="81" t="s">
        <v>178</v>
      </c>
      <c r="E208" s="82">
        <v>183</v>
      </c>
      <c r="F208" s="83" t="str">
        <f>IFERROR(INDEX(Data!$A$5:$KN$120,SingleArchiveResults!$A$2,SingleArchiveResults!E208),"..")</f>
        <v>..</v>
      </c>
    </row>
    <row r="209" spans="1:6" ht="32.1" customHeight="1" x14ac:dyDescent="0.2">
      <c r="A209" s="210"/>
      <c r="B209" s="213"/>
      <c r="C209" s="212"/>
      <c r="D209" s="34" t="s">
        <v>179</v>
      </c>
      <c r="E209" s="30">
        <v>184</v>
      </c>
      <c r="F209" s="77" t="str">
        <f>IFERROR(INDEX(Data!$A$5:$KN$120,SingleArchiveResults!$A$2,SingleArchiveResults!E209),"..")</f>
        <v>..</v>
      </c>
    </row>
    <row r="210" spans="1:6" ht="32.1" customHeight="1" x14ac:dyDescent="0.2">
      <c r="A210" s="210"/>
      <c r="B210" s="213"/>
      <c r="C210" s="212"/>
      <c r="D210" s="81" t="s">
        <v>180</v>
      </c>
      <c r="E210" s="82">
        <v>185</v>
      </c>
      <c r="F210" s="83" t="str">
        <f>IFERROR(INDEX(Data!$A$5:$KN$120,SingleArchiveResults!$A$2,SingleArchiveResults!E210),"..")</f>
        <v>..</v>
      </c>
    </row>
    <row r="211" spans="1:6" ht="32.1" customHeight="1" x14ac:dyDescent="0.2">
      <c r="A211" s="210"/>
      <c r="B211" s="213"/>
      <c r="C211" s="212"/>
      <c r="D211" s="35" t="s">
        <v>165</v>
      </c>
      <c r="E211" s="30">
        <v>186</v>
      </c>
      <c r="F211" s="78" t="str">
        <f>IFERROR(INDEX(Data!$A$5:$KN$120,SingleArchiveResults!$A$2,SingleArchiveResults!E211),"..")</f>
        <v>..</v>
      </c>
    </row>
    <row r="212" spans="1:6" ht="32.1" customHeight="1" x14ac:dyDescent="0.2">
      <c r="A212" s="210"/>
      <c r="B212" s="213"/>
      <c r="C212" s="212"/>
      <c r="D212" s="81" t="s">
        <v>152</v>
      </c>
      <c r="E212" s="82">
        <v>187</v>
      </c>
      <c r="F212" s="83" t="str">
        <f>IFERROR(INDEX(Data!$A$5:$KN$120,SingleArchiveResults!$A$2,SingleArchiveResults!E212),"..")</f>
        <v>..</v>
      </c>
    </row>
    <row r="213" spans="1:6" ht="32.1" customHeight="1" x14ac:dyDescent="0.2">
      <c r="A213" s="36"/>
      <c r="B213" s="213"/>
      <c r="C213" s="42"/>
      <c r="D213" s="34"/>
      <c r="F213" s="77"/>
    </row>
    <row r="214" spans="1:6" ht="32.1" customHeight="1" x14ac:dyDescent="0.2">
      <c r="A214" s="210" t="s">
        <v>57</v>
      </c>
      <c r="B214" s="213"/>
      <c r="C214" s="211" t="s">
        <v>141</v>
      </c>
      <c r="D214" s="34" t="s">
        <v>176</v>
      </c>
      <c r="E214" s="30">
        <v>188</v>
      </c>
      <c r="F214" s="77" t="str">
        <f>IFERROR(INDEX(Data!$A$5:$KN$120,SingleArchiveResults!$A$2,SingleArchiveResults!E214),"..")</f>
        <v>..</v>
      </c>
    </row>
    <row r="215" spans="1:6" ht="32.1" customHeight="1" x14ac:dyDescent="0.2">
      <c r="A215" s="210"/>
      <c r="B215" s="213"/>
      <c r="C215" s="211"/>
      <c r="D215" s="81" t="s">
        <v>177</v>
      </c>
      <c r="E215" s="82">
        <v>189</v>
      </c>
      <c r="F215" s="83" t="str">
        <f>IFERROR(INDEX(Data!$A$5:$KN$120,SingleArchiveResults!$A$2,SingleArchiveResults!E215),"..")</f>
        <v>..</v>
      </c>
    </row>
    <row r="216" spans="1:6" ht="32.1" customHeight="1" x14ac:dyDescent="0.2">
      <c r="A216" s="210"/>
      <c r="B216" s="213"/>
      <c r="C216" s="211"/>
      <c r="D216" s="34" t="s">
        <v>178</v>
      </c>
      <c r="E216" s="30">
        <v>190</v>
      </c>
      <c r="F216" s="77" t="str">
        <f>IFERROR(INDEX(Data!$A$5:$KN$120,SingleArchiveResults!$A$2,SingleArchiveResults!E216),"..")</f>
        <v>..</v>
      </c>
    </row>
    <row r="217" spans="1:6" ht="32.1" customHeight="1" x14ac:dyDescent="0.2">
      <c r="A217" s="210"/>
      <c r="B217" s="213"/>
      <c r="C217" s="211"/>
      <c r="D217" s="81" t="s">
        <v>179</v>
      </c>
      <c r="E217" s="82">
        <v>191</v>
      </c>
      <c r="F217" s="83" t="str">
        <f>IFERROR(INDEX(Data!$A$5:$KN$120,SingleArchiveResults!$A$2,SingleArchiveResults!E217),"..")</f>
        <v>..</v>
      </c>
    </row>
    <row r="218" spans="1:6" ht="32.1" customHeight="1" x14ac:dyDescent="0.2">
      <c r="A218" s="210"/>
      <c r="B218" s="213"/>
      <c r="C218" s="211"/>
      <c r="D218" s="34" t="s">
        <v>180</v>
      </c>
      <c r="E218" s="30">
        <v>192</v>
      </c>
      <c r="F218" s="77" t="str">
        <f>IFERROR(INDEX(Data!$A$5:$KN$120,SingleArchiveResults!$A$2,SingleArchiveResults!E218),"..")</f>
        <v>..</v>
      </c>
    </row>
    <row r="219" spans="1:6" ht="32.1" customHeight="1" x14ac:dyDescent="0.2">
      <c r="A219" s="210"/>
      <c r="B219" s="213"/>
      <c r="C219" s="211"/>
      <c r="D219" s="84" t="s">
        <v>165</v>
      </c>
      <c r="E219" s="82">
        <v>193</v>
      </c>
      <c r="F219" s="85" t="str">
        <f>IFERROR(INDEX(Data!$A$5:$KN$120,SingleArchiveResults!$A$2,SingleArchiveResults!E219),"..")</f>
        <v>..</v>
      </c>
    </row>
    <row r="220" spans="1:6" ht="32.1" customHeight="1" x14ac:dyDescent="0.2">
      <c r="A220" s="210"/>
      <c r="B220" s="213"/>
      <c r="C220" s="211"/>
      <c r="D220" s="34" t="s">
        <v>152</v>
      </c>
      <c r="E220" s="30">
        <v>194</v>
      </c>
      <c r="F220" s="77" t="str">
        <f>IFERROR(INDEX(Data!$A$5:$KN$120,SingleArchiveResults!$A$2,SingleArchiveResults!E220),"..")</f>
        <v>..</v>
      </c>
    </row>
    <row r="221" spans="1:6" ht="32.1" customHeight="1" x14ac:dyDescent="0.2">
      <c r="A221" s="36"/>
      <c r="B221" s="66"/>
      <c r="C221" s="42"/>
      <c r="D221" s="34"/>
      <c r="F221" s="73"/>
    </row>
    <row r="222" spans="1:6" ht="32.1" customHeight="1" x14ac:dyDescent="0.2">
      <c r="A222" s="210" t="s">
        <v>58</v>
      </c>
      <c r="B222" s="213" t="s">
        <v>105</v>
      </c>
      <c r="C222" s="212" t="s">
        <v>142</v>
      </c>
      <c r="D222" s="81" t="s">
        <v>176</v>
      </c>
      <c r="E222" s="82">
        <v>195</v>
      </c>
      <c r="F222" s="83" t="str">
        <f>IFERROR(INDEX(Data!$A$5:$KN$120,SingleArchiveResults!$A$2,SingleArchiveResults!E222),"..")</f>
        <v>..</v>
      </c>
    </row>
    <row r="223" spans="1:6" ht="32.1" customHeight="1" x14ac:dyDescent="0.2">
      <c r="A223" s="210"/>
      <c r="B223" s="213"/>
      <c r="C223" s="212"/>
      <c r="D223" s="34" t="s">
        <v>177</v>
      </c>
      <c r="E223" s="30">
        <v>196</v>
      </c>
      <c r="F223" s="77" t="str">
        <f>IFERROR(INDEX(Data!$A$5:$KN$120,SingleArchiveResults!$A$2,SingleArchiveResults!E223),"..")</f>
        <v>..</v>
      </c>
    </row>
    <row r="224" spans="1:6" ht="32.1" customHeight="1" x14ac:dyDescent="0.2">
      <c r="A224" s="210"/>
      <c r="B224" s="213"/>
      <c r="C224" s="212"/>
      <c r="D224" s="81" t="s">
        <v>178</v>
      </c>
      <c r="E224" s="82">
        <v>197</v>
      </c>
      <c r="F224" s="83" t="str">
        <f>IFERROR(INDEX(Data!$A$5:$KN$120,SingleArchiveResults!$A$2,SingleArchiveResults!E224),"..")</f>
        <v>..</v>
      </c>
    </row>
    <row r="225" spans="1:6" ht="32.1" customHeight="1" x14ac:dyDescent="0.2">
      <c r="A225" s="210"/>
      <c r="B225" s="213"/>
      <c r="C225" s="212"/>
      <c r="D225" s="34" t="s">
        <v>179</v>
      </c>
      <c r="E225" s="30">
        <v>198</v>
      </c>
      <c r="F225" s="77" t="str">
        <f>IFERROR(INDEX(Data!$A$5:$KN$120,SingleArchiveResults!$A$2,SingleArchiveResults!E225),"..")</f>
        <v>..</v>
      </c>
    </row>
    <row r="226" spans="1:6" ht="32.1" customHeight="1" x14ac:dyDescent="0.2">
      <c r="A226" s="210"/>
      <c r="B226" s="213"/>
      <c r="C226" s="212"/>
      <c r="D226" s="81" t="s">
        <v>180</v>
      </c>
      <c r="E226" s="82">
        <v>199</v>
      </c>
      <c r="F226" s="83" t="str">
        <f>IFERROR(INDEX(Data!$A$5:$KN$120,SingleArchiveResults!$A$2,SingleArchiveResults!E226),"..")</f>
        <v>..</v>
      </c>
    </row>
    <row r="227" spans="1:6" ht="32.1" customHeight="1" x14ac:dyDescent="0.2">
      <c r="A227" s="210"/>
      <c r="B227" s="213"/>
      <c r="C227" s="212"/>
      <c r="D227" s="35" t="s">
        <v>165</v>
      </c>
      <c r="E227" s="30">
        <v>200</v>
      </c>
      <c r="F227" s="78" t="str">
        <f>IFERROR(INDEX(Data!$A$5:$KN$120,SingleArchiveResults!$A$2,SingleArchiveResults!E227),"..")</f>
        <v>..</v>
      </c>
    </row>
    <row r="228" spans="1:6" ht="32.1" customHeight="1" x14ac:dyDescent="0.2">
      <c r="A228" s="210"/>
      <c r="B228" s="213"/>
      <c r="C228" s="212"/>
      <c r="D228" s="81" t="s">
        <v>152</v>
      </c>
      <c r="E228" s="82">
        <v>201</v>
      </c>
      <c r="F228" s="83" t="str">
        <f>IFERROR(INDEX(Data!$A$5:$KN$120,SingleArchiveResults!$A$2,SingleArchiveResults!E228),"..")</f>
        <v>..</v>
      </c>
    </row>
    <row r="229" spans="1:6" ht="32.1" customHeight="1" x14ac:dyDescent="0.2">
      <c r="A229" s="36"/>
      <c r="B229" s="213"/>
      <c r="C229" s="42"/>
      <c r="D229" s="34"/>
      <c r="F229" s="77"/>
    </row>
    <row r="230" spans="1:6" ht="32.1" customHeight="1" x14ac:dyDescent="0.2">
      <c r="A230" s="210" t="s">
        <v>59</v>
      </c>
      <c r="B230" s="213"/>
      <c r="C230" s="211" t="s">
        <v>143</v>
      </c>
      <c r="D230" s="34" t="s">
        <v>176</v>
      </c>
      <c r="E230" s="30">
        <v>202</v>
      </c>
      <c r="F230" s="77" t="str">
        <f>IFERROR(INDEX(Data!$A$5:$KN$120,SingleArchiveResults!$A$2,SingleArchiveResults!E230),"..")</f>
        <v>..</v>
      </c>
    </row>
    <row r="231" spans="1:6" ht="32.1" customHeight="1" x14ac:dyDescent="0.2">
      <c r="A231" s="210"/>
      <c r="B231" s="213"/>
      <c r="C231" s="211"/>
      <c r="D231" s="81" t="s">
        <v>177</v>
      </c>
      <c r="E231" s="82">
        <v>203</v>
      </c>
      <c r="F231" s="83" t="str">
        <f>IFERROR(INDEX(Data!$A$5:$KN$120,SingleArchiveResults!$A$2,SingleArchiveResults!E231),"..")</f>
        <v>..</v>
      </c>
    </row>
    <row r="232" spans="1:6" ht="32.1" customHeight="1" x14ac:dyDescent="0.2">
      <c r="A232" s="210"/>
      <c r="B232" s="213"/>
      <c r="C232" s="211"/>
      <c r="D232" s="34" t="s">
        <v>178</v>
      </c>
      <c r="E232" s="30">
        <v>204</v>
      </c>
      <c r="F232" s="77" t="str">
        <f>IFERROR(INDEX(Data!$A$5:$KN$120,SingleArchiveResults!$A$2,SingleArchiveResults!E232),"..")</f>
        <v>..</v>
      </c>
    </row>
    <row r="233" spans="1:6" ht="32.1" customHeight="1" x14ac:dyDescent="0.2">
      <c r="A233" s="210"/>
      <c r="B233" s="213"/>
      <c r="C233" s="211"/>
      <c r="D233" s="81" t="s">
        <v>179</v>
      </c>
      <c r="E233" s="82">
        <v>205</v>
      </c>
      <c r="F233" s="83" t="str">
        <f>IFERROR(INDEX(Data!$A$5:$KN$120,SingleArchiveResults!$A$2,SingleArchiveResults!E233),"..")</f>
        <v>..</v>
      </c>
    </row>
    <row r="234" spans="1:6" ht="32.1" customHeight="1" x14ac:dyDescent="0.2">
      <c r="A234" s="210"/>
      <c r="B234" s="213"/>
      <c r="C234" s="211"/>
      <c r="D234" s="34" t="s">
        <v>180</v>
      </c>
      <c r="E234" s="30">
        <v>206</v>
      </c>
      <c r="F234" s="77" t="str">
        <f>IFERROR(INDEX(Data!$A$5:$KN$120,SingleArchiveResults!$A$2,SingleArchiveResults!E234),"..")</f>
        <v>..</v>
      </c>
    </row>
    <row r="235" spans="1:6" ht="32.1" customHeight="1" x14ac:dyDescent="0.2">
      <c r="A235" s="210"/>
      <c r="B235" s="213"/>
      <c r="C235" s="211"/>
      <c r="D235" s="84" t="s">
        <v>165</v>
      </c>
      <c r="E235" s="82">
        <v>207</v>
      </c>
      <c r="F235" s="85" t="str">
        <f>IFERROR(INDEX(Data!$A$5:$KN$120,SingleArchiveResults!$A$2,SingleArchiveResults!E235),"..")</f>
        <v>..</v>
      </c>
    </row>
    <row r="236" spans="1:6" ht="32.1" customHeight="1" x14ac:dyDescent="0.2">
      <c r="A236" s="210"/>
      <c r="B236" s="213"/>
      <c r="C236" s="211"/>
      <c r="D236" s="34" t="s">
        <v>152</v>
      </c>
      <c r="E236" s="30">
        <v>208</v>
      </c>
      <c r="F236" s="77" t="str">
        <f>IFERROR(INDEX(Data!$A$5:$KN$120,SingleArchiveResults!$A$2,SingleArchiveResults!E236),"..")</f>
        <v>..</v>
      </c>
    </row>
    <row r="237" spans="1:6" ht="32.1" customHeight="1" x14ac:dyDescent="0.2">
      <c r="A237" s="36"/>
      <c r="B237" s="213"/>
      <c r="C237" s="42"/>
      <c r="D237" s="34"/>
      <c r="F237" s="77"/>
    </row>
    <row r="238" spans="1:6" ht="32.1" customHeight="1" x14ac:dyDescent="0.2">
      <c r="A238" s="210" t="s">
        <v>60</v>
      </c>
      <c r="B238" s="213"/>
      <c r="C238" s="212" t="s">
        <v>144</v>
      </c>
      <c r="D238" s="81" t="s">
        <v>176</v>
      </c>
      <c r="E238" s="82">
        <v>209</v>
      </c>
      <c r="F238" s="83" t="str">
        <f>IFERROR(INDEX(Data!$A$5:$KN$120,SingleArchiveResults!$A$2,SingleArchiveResults!E238),"..")</f>
        <v>..</v>
      </c>
    </row>
    <row r="239" spans="1:6" ht="32.1" customHeight="1" x14ac:dyDescent="0.2">
      <c r="A239" s="210"/>
      <c r="B239" s="213"/>
      <c r="C239" s="212"/>
      <c r="D239" s="34" t="s">
        <v>177</v>
      </c>
      <c r="E239" s="30">
        <v>210</v>
      </c>
      <c r="F239" s="77" t="str">
        <f>IFERROR(INDEX(Data!$A$5:$KN$120,SingleArchiveResults!$A$2,SingleArchiveResults!E239),"..")</f>
        <v>..</v>
      </c>
    </row>
    <row r="240" spans="1:6" ht="32.1" customHeight="1" x14ac:dyDescent="0.2">
      <c r="A240" s="210"/>
      <c r="B240" s="213"/>
      <c r="C240" s="212"/>
      <c r="D240" s="81" t="s">
        <v>178</v>
      </c>
      <c r="E240" s="82">
        <v>211</v>
      </c>
      <c r="F240" s="83" t="str">
        <f>IFERROR(INDEX(Data!$A$5:$KN$120,SingleArchiveResults!$A$2,SingleArchiveResults!E240),"..")</f>
        <v>..</v>
      </c>
    </row>
    <row r="241" spans="1:7" ht="32.1" customHeight="1" x14ac:dyDescent="0.2">
      <c r="A241" s="210"/>
      <c r="B241" s="213"/>
      <c r="C241" s="212"/>
      <c r="D241" s="34" t="s">
        <v>179</v>
      </c>
      <c r="E241" s="30">
        <v>212</v>
      </c>
      <c r="F241" s="77" t="str">
        <f>IFERROR(INDEX(Data!$A$5:$KN$120,SingleArchiveResults!$A$2,SingleArchiveResults!E241),"..")</f>
        <v>..</v>
      </c>
    </row>
    <row r="242" spans="1:7" ht="32.1" customHeight="1" x14ac:dyDescent="0.2">
      <c r="A242" s="210"/>
      <c r="B242" s="213"/>
      <c r="C242" s="212"/>
      <c r="D242" s="81" t="s">
        <v>180</v>
      </c>
      <c r="E242" s="82">
        <v>213</v>
      </c>
      <c r="F242" s="83" t="str">
        <f>IFERROR(INDEX(Data!$A$5:$KN$120,SingleArchiveResults!$A$2,SingleArchiveResults!E242),"..")</f>
        <v>..</v>
      </c>
    </row>
    <row r="243" spans="1:7" ht="32.1" customHeight="1" x14ac:dyDescent="0.2">
      <c r="A243" s="210"/>
      <c r="B243" s="213"/>
      <c r="C243" s="212"/>
      <c r="D243" s="35" t="s">
        <v>165</v>
      </c>
      <c r="E243" s="30">
        <v>214</v>
      </c>
      <c r="F243" s="78" t="str">
        <f>IFERROR(INDEX(Data!$A$5:$KN$120,SingleArchiveResults!$A$2,SingleArchiveResults!E243),"..")</f>
        <v>..</v>
      </c>
    </row>
    <row r="244" spans="1:7" ht="32.1" customHeight="1" x14ac:dyDescent="0.2">
      <c r="A244" s="210"/>
      <c r="B244" s="213"/>
      <c r="C244" s="212"/>
      <c r="D244" s="81" t="s">
        <v>152</v>
      </c>
      <c r="E244" s="82">
        <v>215</v>
      </c>
      <c r="F244" s="83" t="str">
        <f>IFERROR(INDEX(Data!$A$5:$KN$120,SingleArchiveResults!$A$2,SingleArchiveResults!E244),"..")</f>
        <v>..</v>
      </c>
    </row>
    <row r="245" spans="1:7" ht="32.1" customHeight="1" x14ac:dyDescent="0.2">
      <c r="A245" s="36"/>
      <c r="B245" s="66"/>
      <c r="C245" s="42"/>
      <c r="D245" s="34"/>
      <c r="F245" s="73"/>
    </row>
    <row r="246" spans="1:7" ht="56.1" customHeight="1" x14ac:dyDescent="0.2">
      <c r="A246" s="210" t="s">
        <v>61</v>
      </c>
      <c r="B246" s="213" t="s">
        <v>106</v>
      </c>
      <c r="C246" s="213"/>
      <c r="D246" s="81" t="s">
        <v>186</v>
      </c>
      <c r="E246" s="82">
        <v>216</v>
      </c>
      <c r="F246" s="87" t="str">
        <f>IFERROR(INDEX(Data!$A$5:$KN$120,SingleArchiveResults!$A$2,SingleArchiveResults!E246),"..")</f>
        <v>..</v>
      </c>
      <c r="G246" s="136" t="e">
        <f>10-F246</f>
        <v>#VALUE!</v>
      </c>
    </row>
    <row r="247" spans="1:7" ht="56.1" customHeight="1" x14ac:dyDescent="0.2">
      <c r="A247" s="210"/>
      <c r="B247" s="213"/>
      <c r="C247" s="213"/>
      <c r="D247" s="35" t="s">
        <v>165</v>
      </c>
      <c r="E247" s="30">
        <v>217</v>
      </c>
      <c r="F247" s="78" t="str">
        <f>IFERROR(INDEX(Data!$A$5:$KN$120,SingleArchiveResults!$A$2,SingleArchiveResults!E247),"..")</f>
        <v>..</v>
      </c>
    </row>
    <row r="248" spans="1:7" ht="56.1" customHeight="1" x14ac:dyDescent="0.2">
      <c r="A248" s="210"/>
      <c r="B248" s="213"/>
      <c r="C248" s="213"/>
      <c r="D248" s="81" t="s">
        <v>152</v>
      </c>
      <c r="E248" s="82">
        <v>218</v>
      </c>
      <c r="F248" s="133" t="str">
        <f>IFERROR(INDEX(Data!$A$5:$KN$120,SingleArchiveResults!$A$2,SingleArchiveResults!E248),"..")</f>
        <v>..</v>
      </c>
    </row>
    <row r="249" spans="1:7" ht="32.1" customHeight="1" x14ac:dyDescent="0.2">
      <c r="A249" s="36"/>
      <c r="B249" s="67"/>
      <c r="C249" s="43"/>
      <c r="D249" s="34"/>
      <c r="F249" s="73"/>
    </row>
    <row r="250" spans="1:7" ht="32.1" customHeight="1" x14ac:dyDescent="0.2">
      <c r="A250" s="210" t="s">
        <v>62</v>
      </c>
      <c r="B250" s="213" t="s">
        <v>599</v>
      </c>
      <c r="C250" s="213"/>
      <c r="D250" s="81" t="str">
        <f>Sheet4!I31</f>
        <v>..</v>
      </c>
      <c r="E250" s="82">
        <v>219</v>
      </c>
      <c r="F250" s="133" t="str">
        <f>Sheet4!J31</f>
        <v>..</v>
      </c>
      <c r="G250" s="135" t="str">
        <f>IFERROR(INDEX(Data!$A$5:$KN$120,SingleArchiveResults!$A$2,SingleArchiveResults!E250),"..")</f>
        <v>..</v>
      </c>
    </row>
    <row r="251" spans="1:7" ht="32.1" customHeight="1" x14ac:dyDescent="0.2">
      <c r="A251" s="210"/>
      <c r="B251" s="213"/>
      <c r="C251" s="213"/>
      <c r="D251" s="34" t="str">
        <f>Sheet4!I32</f>
        <v>..</v>
      </c>
      <c r="E251" s="30">
        <v>220</v>
      </c>
      <c r="F251" s="140" t="str">
        <f>Sheet4!J32</f>
        <v>..</v>
      </c>
      <c r="G251" s="135" t="str">
        <f>IFERROR(INDEX(Data!$A$5:$KN$120,SingleArchiveResults!$A$2,SingleArchiveResults!E251),"..")</f>
        <v>..</v>
      </c>
    </row>
    <row r="252" spans="1:7" ht="32.1" customHeight="1" x14ac:dyDescent="0.2">
      <c r="A252" s="210"/>
      <c r="B252" s="213"/>
      <c r="C252" s="213"/>
      <c r="D252" s="81" t="str">
        <f>Sheet4!I33</f>
        <v>..</v>
      </c>
      <c r="E252" s="82">
        <v>221</v>
      </c>
      <c r="F252" s="133" t="str">
        <f>Sheet4!J33</f>
        <v>..</v>
      </c>
      <c r="G252" s="135" t="str">
        <f>IFERROR(INDEX(Data!$A$5:$KN$120,SingleArchiveResults!$A$2,SingleArchiveResults!E252),"..")</f>
        <v>..</v>
      </c>
    </row>
    <row r="253" spans="1:7" ht="32.1" customHeight="1" x14ac:dyDescent="0.2">
      <c r="A253" s="210"/>
      <c r="B253" s="213"/>
      <c r="C253" s="213"/>
      <c r="D253" s="34" t="str">
        <f>Sheet4!I34</f>
        <v>..</v>
      </c>
      <c r="E253" s="30">
        <v>222</v>
      </c>
      <c r="F253" s="140" t="str">
        <f>Sheet4!J34</f>
        <v>..</v>
      </c>
      <c r="G253" s="135" t="str">
        <f>IFERROR(INDEX(Data!$A$5:$KN$120,SingleArchiveResults!$A$2,SingleArchiveResults!E253),"..")</f>
        <v>..</v>
      </c>
    </row>
    <row r="254" spans="1:7" ht="32.1" customHeight="1" x14ac:dyDescent="0.2">
      <c r="A254" s="210"/>
      <c r="B254" s="213"/>
      <c r="C254" s="213"/>
      <c r="D254" s="81" t="str">
        <f>Sheet4!I35</f>
        <v>Other</v>
      </c>
      <c r="E254" s="82">
        <v>223</v>
      </c>
      <c r="F254" s="133" t="str">
        <f>Sheet4!J35</f>
        <v>..</v>
      </c>
      <c r="G254" s="135" t="str">
        <f>IFERROR(INDEX(Data!$A$5:$KN$120,SingleArchiveResults!$A$2,SingleArchiveResults!E254),"..")</f>
        <v>..</v>
      </c>
    </row>
    <row r="255" spans="1:7" ht="32.1" customHeight="1" x14ac:dyDescent="0.2">
      <c r="A255" s="210"/>
      <c r="B255" s="213"/>
      <c r="C255" s="213"/>
      <c r="D255" s="35" t="s">
        <v>165</v>
      </c>
      <c r="E255" s="30">
        <v>224</v>
      </c>
      <c r="F255" s="78" t="str">
        <f>IFERROR(INDEX(Data!$A$5:$KN$120,SingleArchiveResults!$A$2,SingleArchiveResults!E255),"..")</f>
        <v>..</v>
      </c>
      <c r="G255" s="148"/>
    </row>
    <row r="256" spans="1:7" ht="32.1" customHeight="1" x14ac:dyDescent="0.2">
      <c r="A256" s="210"/>
      <c r="B256" s="213"/>
      <c r="C256" s="213"/>
      <c r="D256" s="81" t="s">
        <v>152</v>
      </c>
      <c r="E256" s="82">
        <v>225</v>
      </c>
      <c r="F256" s="83" t="str">
        <f>IFERROR(INDEX(Data!$A$5:$KN$120,SingleArchiveResults!$A$2,SingleArchiveResults!E256),"..")</f>
        <v>..</v>
      </c>
      <c r="G256" s="148"/>
    </row>
    <row r="257" spans="1:7" ht="32.1" customHeight="1" x14ac:dyDescent="0.2">
      <c r="A257" s="36"/>
      <c r="B257" s="67"/>
      <c r="C257" s="43"/>
      <c r="D257" s="34"/>
      <c r="F257" s="73"/>
    </row>
    <row r="258" spans="1:7" ht="32.1" customHeight="1" x14ac:dyDescent="0.2">
      <c r="A258" s="36" t="s">
        <v>63</v>
      </c>
      <c r="B258" s="213" t="s">
        <v>602</v>
      </c>
      <c r="C258" s="213"/>
      <c r="D258" s="81" t="str">
        <f>Sheet4!I39</f>
        <v>..</v>
      </c>
      <c r="E258" s="82">
        <v>226</v>
      </c>
      <c r="F258" s="133" t="str">
        <f>Sheet4!J39</f>
        <v>..</v>
      </c>
      <c r="G258" s="135" t="str">
        <f>IFERROR(INDEX(Data!$A$5:$KN$120,SingleArchiveResults!$A$2,SingleArchiveResults!E258),"..")</f>
        <v>..</v>
      </c>
    </row>
    <row r="259" spans="1:7" ht="32.1" customHeight="1" x14ac:dyDescent="0.2">
      <c r="A259" s="36" t="s">
        <v>64</v>
      </c>
      <c r="B259" s="213"/>
      <c r="C259" s="213"/>
      <c r="D259" s="34" t="str">
        <f>Sheet4!I40</f>
        <v>..</v>
      </c>
      <c r="E259" s="30">
        <v>227</v>
      </c>
      <c r="F259" s="140" t="str">
        <f>Sheet4!J40</f>
        <v>..</v>
      </c>
      <c r="G259" s="135" t="str">
        <f>IFERROR(INDEX(Data!$A$5:$KN$120,SingleArchiveResults!$A$2,SingleArchiveResults!E259),"..")</f>
        <v>..</v>
      </c>
    </row>
    <row r="260" spans="1:7" ht="32.1" customHeight="1" x14ac:dyDescent="0.2">
      <c r="A260" s="36" t="s">
        <v>65</v>
      </c>
      <c r="B260" s="213"/>
      <c r="C260" s="213"/>
      <c r="D260" s="81" t="str">
        <f>Sheet4!I41</f>
        <v>..</v>
      </c>
      <c r="E260" s="82">
        <v>228</v>
      </c>
      <c r="F260" s="133" t="str">
        <f>Sheet4!J41</f>
        <v>..</v>
      </c>
      <c r="G260" s="135" t="str">
        <f>IFERROR(INDEX(Data!$A$5:$KN$120,SingleArchiveResults!$A$2,SingleArchiveResults!E260),"..")</f>
        <v>..</v>
      </c>
    </row>
    <row r="261" spans="1:7" ht="32.1" customHeight="1" x14ac:dyDescent="0.2">
      <c r="A261" s="36" t="s">
        <v>66</v>
      </c>
      <c r="B261" s="213"/>
      <c r="C261" s="213"/>
      <c r="D261" s="34" t="str">
        <f>Sheet4!I42</f>
        <v>..</v>
      </c>
      <c r="E261" s="30">
        <v>229</v>
      </c>
      <c r="F261" s="140" t="str">
        <f>Sheet4!J42</f>
        <v>..</v>
      </c>
      <c r="G261" s="135" t="str">
        <f>IFERROR(INDEX(Data!$A$5:$KN$120,SingleArchiveResults!$A$2,SingleArchiveResults!E261),"..")</f>
        <v>..</v>
      </c>
    </row>
    <row r="262" spans="1:7" ht="32.1" customHeight="1" x14ac:dyDescent="0.2">
      <c r="A262" s="36" t="s">
        <v>67</v>
      </c>
      <c r="B262" s="213"/>
      <c r="C262" s="213"/>
      <c r="D262" s="81" t="str">
        <f>Sheet4!I43</f>
        <v>..</v>
      </c>
      <c r="E262" s="82">
        <v>230</v>
      </c>
      <c r="F262" s="133" t="str">
        <f>Sheet4!J43</f>
        <v>..</v>
      </c>
      <c r="G262" s="135" t="str">
        <f>IFERROR(INDEX(Data!$A$5:$KN$120,SingleArchiveResults!$A$2,SingleArchiveResults!E262),"..")</f>
        <v>..</v>
      </c>
    </row>
    <row r="263" spans="1:7" ht="32.1" customHeight="1" x14ac:dyDescent="0.2">
      <c r="A263" s="36" t="s">
        <v>68</v>
      </c>
      <c r="B263" s="213"/>
      <c r="C263" s="213"/>
      <c r="D263" s="34" t="str">
        <f>Sheet4!I44</f>
        <v>..</v>
      </c>
      <c r="E263" s="30">
        <v>231</v>
      </c>
      <c r="F263" s="140" t="str">
        <f>Sheet4!J44</f>
        <v>..</v>
      </c>
      <c r="G263" s="135" t="str">
        <f>IFERROR(INDEX(Data!$A$5:$KN$120,SingleArchiveResults!$A$2,SingleArchiveResults!E263),"..")</f>
        <v>..</v>
      </c>
    </row>
    <row r="264" spans="1:7" ht="32.1" customHeight="1" x14ac:dyDescent="0.2">
      <c r="A264" s="36" t="s">
        <v>69</v>
      </c>
      <c r="B264" s="213"/>
      <c r="C264" s="213"/>
      <c r="D264" s="81" t="str">
        <f>Sheet4!I45</f>
        <v>..</v>
      </c>
      <c r="E264" s="82">
        <v>232</v>
      </c>
      <c r="F264" s="133" t="str">
        <f>Sheet4!J45</f>
        <v>..</v>
      </c>
      <c r="G264" s="135" t="str">
        <f>IFERROR(INDEX(Data!$A$5:$KN$120,SingleArchiveResults!$A$2,SingleArchiveResults!E264),"..")</f>
        <v>..</v>
      </c>
    </row>
    <row r="265" spans="1:7" ht="32.1" customHeight="1" x14ac:dyDescent="0.2">
      <c r="A265" s="36" t="s">
        <v>70</v>
      </c>
      <c r="B265" s="213"/>
      <c r="C265" s="213"/>
      <c r="D265" s="34" t="str">
        <f>Sheet4!I46</f>
        <v>..</v>
      </c>
      <c r="E265" s="30">
        <v>233</v>
      </c>
      <c r="F265" s="140" t="str">
        <f>Sheet4!J46</f>
        <v>..</v>
      </c>
      <c r="G265" s="135" t="str">
        <f>IFERROR(INDEX(Data!$A$5:$KN$120,SingleArchiveResults!$A$2,SingleArchiveResults!E265),"..")</f>
        <v>..</v>
      </c>
    </row>
    <row r="266" spans="1:7" ht="32.1" customHeight="1" x14ac:dyDescent="0.2">
      <c r="A266" s="36" t="s">
        <v>71</v>
      </c>
      <c r="B266" s="213"/>
      <c r="C266" s="213"/>
      <c r="D266" s="81" t="str">
        <f>Sheet4!I47</f>
        <v>..</v>
      </c>
      <c r="E266" s="82">
        <v>234</v>
      </c>
      <c r="F266" s="133" t="str">
        <f>Sheet4!J47</f>
        <v>..</v>
      </c>
      <c r="G266" s="135" t="str">
        <f>IFERROR(INDEX(Data!$A$5:$KN$120,SingleArchiveResults!$A$2,SingleArchiveResults!E266),"..")</f>
        <v>..</v>
      </c>
    </row>
    <row r="267" spans="1:7" ht="32.1" customHeight="1" x14ac:dyDescent="0.2">
      <c r="A267" s="36" t="s">
        <v>72</v>
      </c>
      <c r="B267" s="213"/>
      <c r="C267" s="213"/>
      <c r="D267" s="34" t="s">
        <v>164</v>
      </c>
      <c r="E267" s="30">
        <v>235</v>
      </c>
      <c r="F267" s="140" t="str">
        <f>Sheet4!J48</f>
        <v>..</v>
      </c>
      <c r="G267" s="135" t="str">
        <f>IFERROR(INDEX(Data!$A$5:$KN$120,SingleArchiveResults!$A$2,SingleArchiveResults!E267),"..")</f>
        <v>..</v>
      </c>
    </row>
    <row r="268" spans="1:7" ht="32.1" customHeight="1" x14ac:dyDescent="0.2">
      <c r="A268" s="41"/>
      <c r="B268" s="213"/>
      <c r="C268" s="213"/>
      <c r="D268" s="84" t="s">
        <v>165</v>
      </c>
      <c r="E268" s="82">
        <v>236</v>
      </c>
      <c r="F268" s="85" t="str">
        <f>IFERROR(INDEX(Data!$A$5:$KN$120,SingleArchiveResults!$A$2,SingleArchiveResults!E268),"..")</f>
        <v>..</v>
      </c>
    </row>
    <row r="269" spans="1:7" ht="32.1" customHeight="1" x14ac:dyDescent="0.2">
      <c r="A269" s="36"/>
      <c r="B269" s="213"/>
      <c r="C269" s="213"/>
      <c r="D269" s="34" t="s">
        <v>152</v>
      </c>
      <c r="E269" s="30">
        <v>237</v>
      </c>
      <c r="F269" s="77" t="str">
        <f>IFERROR(INDEX(Data!$A$5:$KN$120,SingleArchiveResults!$A$2,SingleArchiveResults!E269),"..")</f>
        <v>..</v>
      </c>
    </row>
    <row r="270" spans="1:7" ht="32.1" customHeight="1" x14ac:dyDescent="0.2">
      <c r="A270" s="36"/>
      <c r="B270" s="67"/>
      <c r="C270" s="43"/>
      <c r="D270" s="34"/>
      <c r="F270" s="73"/>
    </row>
    <row r="271" spans="1:7" ht="75" customHeight="1" x14ac:dyDescent="0.2">
      <c r="A271" s="210" t="s">
        <v>73</v>
      </c>
      <c r="B271" s="213" t="s">
        <v>109</v>
      </c>
      <c r="C271" s="212" t="s">
        <v>603</v>
      </c>
      <c r="D271" s="81" t="s">
        <v>175</v>
      </c>
      <c r="E271" s="82">
        <v>238</v>
      </c>
      <c r="F271" s="87" t="str">
        <f>IFERROR(INDEX(Data!$A$5:$KN$120,SingleArchiveResults!$A$2,SingleArchiveResults!E271),"..")</f>
        <v>..</v>
      </c>
      <c r="G271" s="136" t="e">
        <f>8-F271</f>
        <v>#VALUE!</v>
      </c>
    </row>
    <row r="272" spans="1:7" ht="75" customHeight="1" x14ac:dyDescent="0.2">
      <c r="A272" s="210"/>
      <c r="B272" s="213"/>
      <c r="C272" s="212"/>
      <c r="D272" s="35" t="s">
        <v>165</v>
      </c>
      <c r="E272" s="30">
        <v>239</v>
      </c>
      <c r="F272" s="78" t="str">
        <f>IFERROR(INDEX(Data!$A$5:$KN$120,SingleArchiveResults!$A$2,SingleArchiveResults!E272),"..")</f>
        <v>..</v>
      </c>
    </row>
    <row r="273" spans="1:6" ht="75" customHeight="1" x14ac:dyDescent="0.2">
      <c r="A273" s="210"/>
      <c r="B273" s="213"/>
      <c r="C273" s="212"/>
      <c r="D273" s="81" t="s">
        <v>152</v>
      </c>
      <c r="E273" s="82">
        <v>240</v>
      </c>
      <c r="F273" s="133" t="str">
        <f>IFERROR(INDEX(Data!$A$5:$KN$120,SingleArchiveResults!$A$2,SingleArchiveResults!E273),"..")</f>
        <v>..</v>
      </c>
    </row>
    <row r="274" spans="1:6" ht="32.1" customHeight="1" x14ac:dyDescent="0.2">
      <c r="A274" s="36"/>
      <c r="B274" s="66"/>
      <c r="C274" s="42"/>
      <c r="D274" s="34"/>
      <c r="F274" s="73"/>
    </row>
    <row r="275" spans="1:6" ht="32.1" customHeight="1" x14ac:dyDescent="0.2">
      <c r="A275" s="36" t="s">
        <v>74</v>
      </c>
      <c r="B275" s="215" t="s">
        <v>110</v>
      </c>
      <c r="C275" s="215"/>
      <c r="D275" s="34" t="s">
        <v>152</v>
      </c>
      <c r="E275" s="30">
        <v>241</v>
      </c>
      <c r="F275" s="73" t="str">
        <f>IFERROR(INDEX(Data!$A$5:$KN$120,SingleArchiveResults!$A$2,SingleArchiveResults!E275),"..")</f>
        <v>..</v>
      </c>
    </row>
    <row r="276" spans="1:6" ht="32.1" customHeight="1" x14ac:dyDescent="0.2">
      <c r="A276" s="36"/>
      <c r="B276" s="64"/>
      <c r="C276" s="37"/>
      <c r="D276" s="34"/>
      <c r="F276" s="73"/>
    </row>
    <row r="277" spans="1:6" ht="56.1" customHeight="1" x14ac:dyDescent="0.2">
      <c r="A277" s="210" t="s">
        <v>75</v>
      </c>
      <c r="B277" s="213" t="s">
        <v>111</v>
      </c>
      <c r="C277" s="212" t="s">
        <v>145</v>
      </c>
      <c r="D277" s="81" t="s">
        <v>201</v>
      </c>
      <c r="E277" s="82">
        <v>242</v>
      </c>
      <c r="F277" s="83" t="str">
        <f>IFERROR(INDEX(Data!$A$5:$KN$120,SingleArchiveResults!$A$2,SingleArchiveResults!E277),"..")</f>
        <v>..</v>
      </c>
    </row>
    <row r="278" spans="1:6" ht="56.1" customHeight="1" x14ac:dyDescent="0.2">
      <c r="A278" s="210"/>
      <c r="B278" s="213"/>
      <c r="C278" s="212"/>
      <c r="D278" s="34" t="s">
        <v>202</v>
      </c>
      <c r="E278" s="30">
        <v>243</v>
      </c>
      <c r="F278" s="77" t="str">
        <f>IFERROR(INDEX(Data!$A$5:$KN$120,SingleArchiveResults!$A$2,SingleArchiveResults!E278),"..")</f>
        <v>..</v>
      </c>
    </row>
    <row r="279" spans="1:6" ht="56.1" customHeight="1" x14ac:dyDescent="0.2">
      <c r="A279" s="210"/>
      <c r="B279" s="213"/>
      <c r="C279" s="212"/>
      <c r="D279" s="84" t="s">
        <v>165</v>
      </c>
      <c r="E279" s="82">
        <v>244</v>
      </c>
      <c r="F279" s="85" t="str">
        <f>IFERROR(INDEX(Data!$A$5:$KN$120,SingleArchiveResults!$A$2,SingleArchiveResults!E279),"..")</f>
        <v>..</v>
      </c>
    </row>
    <row r="280" spans="1:6" ht="56.1" customHeight="1" x14ac:dyDescent="0.2">
      <c r="A280" s="210"/>
      <c r="B280" s="213"/>
      <c r="C280" s="212"/>
      <c r="D280" s="34" t="s">
        <v>152</v>
      </c>
      <c r="E280" s="30">
        <v>245</v>
      </c>
      <c r="F280" s="77" t="str">
        <f>IFERROR(INDEX(Data!$A$5:$KN$120,SingleArchiveResults!$A$2,SingleArchiveResults!E280),"..")</f>
        <v>..</v>
      </c>
    </row>
    <row r="281" spans="1:6" ht="32.1" customHeight="1" x14ac:dyDescent="0.2">
      <c r="A281" s="36"/>
      <c r="B281" s="213"/>
      <c r="C281" s="42"/>
      <c r="D281" s="34"/>
      <c r="F281" s="77"/>
    </row>
    <row r="282" spans="1:6" ht="56.1" customHeight="1" x14ac:dyDescent="0.2">
      <c r="A282" s="210" t="s">
        <v>76</v>
      </c>
      <c r="B282" s="213"/>
      <c r="C282" s="211" t="s">
        <v>146</v>
      </c>
      <c r="D282" s="34" t="s">
        <v>201</v>
      </c>
      <c r="E282" s="76">
        <v>246</v>
      </c>
      <c r="F282" s="77" t="str">
        <f>IFERROR(INDEX(Data!$A$5:$KN$120,SingleArchiveResults!$A$2,SingleArchiveResults!E282),"..")</f>
        <v>..</v>
      </c>
    </row>
    <row r="283" spans="1:6" ht="56.1" customHeight="1" x14ac:dyDescent="0.2">
      <c r="A283" s="210"/>
      <c r="B283" s="213"/>
      <c r="C283" s="211"/>
      <c r="D283" s="81" t="s">
        <v>202</v>
      </c>
      <c r="E283" s="82">
        <v>247</v>
      </c>
      <c r="F283" s="83" t="str">
        <f>IFERROR(INDEX(Data!$A$5:$KN$120,SingleArchiveResults!$A$2,SingleArchiveResults!E283),"..")</f>
        <v>..</v>
      </c>
    </row>
    <row r="284" spans="1:6" ht="56.1" customHeight="1" x14ac:dyDescent="0.2">
      <c r="A284" s="210"/>
      <c r="B284" s="213"/>
      <c r="C284" s="211"/>
      <c r="D284" s="35" t="s">
        <v>165</v>
      </c>
      <c r="E284" s="76">
        <v>248</v>
      </c>
      <c r="F284" s="78" t="str">
        <f>IFERROR(INDEX(Data!$A$5:$KN$120,SingleArchiveResults!$A$2,SingleArchiveResults!E284),"..")</f>
        <v>..</v>
      </c>
    </row>
    <row r="285" spans="1:6" ht="56.1" customHeight="1" x14ac:dyDescent="0.2">
      <c r="A285" s="210"/>
      <c r="B285" s="213"/>
      <c r="C285" s="211"/>
      <c r="D285" s="81" t="s">
        <v>152</v>
      </c>
      <c r="E285" s="82">
        <v>249</v>
      </c>
      <c r="F285" s="83" t="str">
        <f>IFERROR(INDEX(Data!$A$5:$KN$120,SingleArchiveResults!$A$2,SingleArchiveResults!E285),"..")</f>
        <v>..</v>
      </c>
    </row>
    <row r="286" spans="1:6" ht="32.1" customHeight="1" x14ac:dyDescent="0.2">
      <c r="A286" s="36"/>
      <c r="B286" s="213"/>
      <c r="C286" s="42"/>
      <c r="D286" s="34"/>
      <c r="F286" s="77"/>
    </row>
    <row r="287" spans="1:6" ht="56.1" customHeight="1" x14ac:dyDescent="0.2">
      <c r="A287" s="210" t="s">
        <v>77</v>
      </c>
      <c r="B287" s="213"/>
      <c r="C287" s="212" t="s">
        <v>147</v>
      </c>
      <c r="D287" s="81" t="s">
        <v>201</v>
      </c>
      <c r="E287" s="82">
        <v>250</v>
      </c>
      <c r="F287" s="83" t="str">
        <f>IFERROR(INDEX(Data!$A$5:$KN$120,SingleArchiveResults!$A$2,SingleArchiveResults!E287),"..")</f>
        <v>..</v>
      </c>
    </row>
    <row r="288" spans="1:6" ht="56.1" customHeight="1" x14ac:dyDescent="0.2">
      <c r="A288" s="210"/>
      <c r="B288" s="213"/>
      <c r="C288" s="212"/>
      <c r="D288" s="34" t="s">
        <v>202</v>
      </c>
      <c r="E288" s="30">
        <v>251</v>
      </c>
      <c r="F288" s="77" t="str">
        <f>IFERROR(INDEX(Data!$A$5:$KN$120,SingleArchiveResults!$A$2,SingleArchiveResults!E288),"..")</f>
        <v>..</v>
      </c>
    </row>
    <row r="289" spans="1:6" ht="56.1" customHeight="1" x14ac:dyDescent="0.2">
      <c r="A289" s="210"/>
      <c r="B289" s="213"/>
      <c r="C289" s="212"/>
      <c r="D289" s="84" t="s">
        <v>165</v>
      </c>
      <c r="E289" s="82">
        <v>252</v>
      </c>
      <c r="F289" s="85" t="str">
        <f>IFERROR(INDEX(Data!$A$5:$KN$120,SingleArchiveResults!$A$2,SingleArchiveResults!E289),"..")</f>
        <v>..</v>
      </c>
    </row>
    <row r="290" spans="1:6" ht="56.1" customHeight="1" x14ac:dyDescent="0.2">
      <c r="A290" s="210"/>
      <c r="B290" s="213"/>
      <c r="C290" s="212"/>
      <c r="D290" s="34" t="s">
        <v>152</v>
      </c>
      <c r="E290" s="30">
        <v>253</v>
      </c>
      <c r="F290" s="77" t="str">
        <f>IFERROR(INDEX(Data!$A$5:$KN$120,SingleArchiveResults!$A$2,SingleArchiveResults!E290),"..")</f>
        <v>..</v>
      </c>
    </row>
    <row r="291" spans="1:6" ht="32.1" customHeight="1" x14ac:dyDescent="0.2">
      <c r="A291" s="36"/>
      <c r="B291" s="213"/>
      <c r="C291" s="42"/>
      <c r="D291" s="34"/>
      <c r="F291" s="77"/>
    </row>
    <row r="292" spans="1:6" ht="56.1" customHeight="1" x14ac:dyDescent="0.2">
      <c r="A292" s="210" t="s">
        <v>78</v>
      </c>
      <c r="B292" s="213"/>
      <c r="C292" s="211" t="s">
        <v>148</v>
      </c>
      <c r="D292" s="34" t="s">
        <v>201</v>
      </c>
      <c r="E292" s="30">
        <v>254</v>
      </c>
      <c r="F292" s="77" t="str">
        <f>IFERROR(INDEX(Data!$A$5:$KN$120,SingleArchiveResults!$A$2,SingleArchiveResults!E292),"..")</f>
        <v>..</v>
      </c>
    </row>
    <row r="293" spans="1:6" ht="56.1" customHeight="1" x14ac:dyDescent="0.2">
      <c r="A293" s="210"/>
      <c r="B293" s="213"/>
      <c r="C293" s="211"/>
      <c r="D293" s="81" t="s">
        <v>202</v>
      </c>
      <c r="E293" s="82">
        <v>255</v>
      </c>
      <c r="F293" s="83" t="str">
        <f>IFERROR(INDEX(Data!$A$5:$KN$120,SingleArchiveResults!$A$2,SingleArchiveResults!E293),"..")</f>
        <v>..</v>
      </c>
    </row>
    <row r="294" spans="1:6" ht="56.1" customHeight="1" x14ac:dyDescent="0.2">
      <c r="A294" s="210"/>
      <c r="B294" s="213"/>
      <c r="C294" s="211"/>
      <c r="D294" s="35" t="s">
        <v>165</v>
      </c>
      <c r="E294" s="30">
        <v>256</v>
      </c>
      <c r="F294" s="78" t="str">
        <f>IFERROR(INDEX(Data!$A$5:$KN$120,SingleArchiveResults!$A$2,SingleArchiveResults!E294),"..")</f>
        <v>..</v>
      </c>
    </row>
    <row r="295" spans="1:6" ht="56.1" customHeight="1" x14ac:dyDescent="0.2">
      <c r="A295" s="210"/>
      <c r="B295" s="213"/>
      <c r="C295" s="211"/>
      <c r="D295" s="81" t="s">
        <v>152</v>
      </c>
      <c r="E295" s="82">
        <v>257</v>
      </c>
      <c r="F295" s="83" t="str">
        <f>IFERROR(INDEX(Data!$A$5:$KN$120,SingleArchiveResults!$A$2,SingleArchiveResults!E295),"..")</f>
        <v>..</v>
      </c>
    </row>
    <row r="296" spans="1:6" ht="32.1" customHeight="1" x14ac:dyDescent="0.2">
      <c r="A296" s="36"/>
      <c r="B296" s="213"/>
      <c r="C296" s="42"/>
      <c r="D296" s="34"/>
      <c r="F296" s="77"/>
    </row>
    <row r="297" spans="1:6" ht="56.1" customHeight="1" x14ac:dyDescent="0.2">
      <c r="A297" s="210" t="s">
        <v>79</v>
      </c>
      <c r="B297" s="213"/>
      <c r="C297" s="212" t="s">
        <v>149</v>
      </c>
      <c r="D297" s="81" t="s">
        <v>201</v>
      </c>
      <c r="E297" s="82">
        <v>258</v>
      </c>
      <c r="F297" s="83" t="str">
        <f>IFERROR(INDEX(Data!$A$5:$KN$120,SingleArchiveResults!$A$2,SingleArchiveResults!E297),"..")</f>
        <v>..</v>
      </c>
    </row>
    <row r="298" spans="1:6" ht="56.1" customHeight="1" x14ac:dyDescent="0.2">
      <c r="A298" s="210"/>
      <c r="B298" s="213"/>
      <c r="C298" s="212"/>
      <c r="D298" s="34" t="s">
        <v>202</v>
      </c>
      <c r="E298" s="30">
        <v>259</v>
      </c>
      <c r="F298" s="77" t="str">
        <f>IFERROR(INDEX(Data!$A$5:$KN$120,SingleArchiveResults!$A$2,SingleArchiveResults!E298),"..")</f>
        <v>..</v>
      </c>
    </row>
    <row r="299" spans="1:6" ht="56.1" customHeight="1" x14ac:dyDescent="0.2">
      <c r="A299" s="210"/>
      <c r="B299" s="213"/>
      <c r="C299" s="212"/>
      <c r="D299" s="84" t="s">
        <v>165</v>
      </c>
      <c r="E299" s="82">
        <v>260</v>
      </c>
      <c r="F299" s="85" t="str">
        <f>IFERROR(INDEX(Data!$A$5:$KN$120,SingleArchiveResults!$A$2,SingleArchiveResults!E299),"..")</f>
        <v>..</v>
      </c>
    </row>
    <row r="300" spans="1:6" ht="56.1" customHeight="1" x14ac:dyDescent="0.2">
      <c r="A300" s="210"/>
      <c r="B300" s="213"/>
      <c r="C300" s="212"/>
      <c r="D300" s="34" t="s">
        <v>152</v>
      </c>
      <c r="E300" s="30">
        <v>261</v>
      </c>
      <c r="F300" s="77" t="str">
        <f>IFERROR(INDEX(Data!$A$5:$KN$120,SingleArchiveResults!$A$2,SingleArchiveResults!E300),"..")</f>
        <v>..</v>
      </c>
    </row>
    <row r="301" spans="1:6" ht="32.1" customHeight="1" x14ac:dyDescent="0.2">
      <c r="A301" s="36"/>
      <c r="B301" s="66"/>
      <c r="C301" s="42"/>
      <c r="D301" s="34"/>
      <c r="F301" s="73"/>
    </row>
    <row r="302" spans="1:6" ht="32.1" customHeight="1" x14ac:dyDescent="0.2">
      <c r="A302" s="36" t="s">
        <v>80</v>
      </c>
      <c r="B302" s="215" t="s">
        <v>112</v>
      </c>
      <c r="C302" s="215"/>
      <c r="D302" s="34" t="s">
        <v>152</v>
      </c>
      <c r="E302" s="30">
        <v>262</v>
      </c>
      <c r="F302" s="73" t="str">
        <f>IFERROR(INDEX(Data!$A$5:$KN$120,SingleArchiveResults!$A$2,SingleArchiveResults!E302),"..")</f>
        <v>..</v>
      </c>
    </row>
    <row r="303" spans="1:6" ht="32.1" customHeight="1" x14ac:dyDescent="0.2">
      <c r="A303" s="36"/>
      <c r="B303" s="64"/>
      <c r="C303" s="37"/>
      <c r="D303" s="34"/>
      <c r="F303" s="73"/>
    </row>
    <row r="304" spans="1:6" ht="56.1" customHeight="1" x14ac:dyDescent="0.2">
      <c r="A304" s="210" t="s">
        <v>81</v>
      </c>
      <c r="B304" s="213" t="s">
        <v>113</v>
      </c>
      <c r="C304" s="213"/>
      <c r="D304" s="81" t="s">
        <v>203</v>
      </c>
      <c r="E304" s="82">
        <v>263</v>
      </c>
      <c r="F304" s="83" t="str">
        <f>IFERROR(INDEX(Data!$A$5:$KN$120,SingleArchiveResults!$A$2,SingleArchiveResults!E304),"..")</f>
        <v>..</v>
      </c>
    </row>
    <row r="305" spans="1:11" ht="56.1" customHeight="1" x14ac:dyDescent="0.2">
      <c r="A305" s="210"/>
      <c r="B305" s="213"/>
      <c r="C305" s="213"/>
      <c r="D305" s="34" t="s">
        <v>204</v>
      </c>
      <c r="E305" s="30">
        <v>264</v>
      </c>
      <c r="F305" s="77" t="str">
        <f>IFERROR(INDEX(Data!$A$5:$KN$120,SingleArchiveResults!$A$2,SingleArchiveResults!E305),"..")</f>
        <v>..</v>
      </c>
    </row>
    <row r="306" spans="1:11" ht="56.1" customHeight="1" x14ac:dyDescent="0.2">
      <c r="A306" s="210"/>
      <c r="B306" s="213"/>
      <c r="C306" s="213"/>
      <c r="D306" s="84" t="s">
        <v>165</v>
      </c>
      <c r="E306" s="82">
        <v>265</v>
      </c>
      <c r="F306" s="85" t="str">
        <f>IFERROR(INDEX(Data!$A$5:$KN$120,SingleArchiveResults!$A$2,SingleArchiveResults!E306),"..")</f>
        <v>..</v>
      </c>
    </row>
    <row r="307" spans="1:11" ht="56.1" customHeight="1" x14ac:dyDescent="0.2">
      <c r="A307" s="210"/>
      <c r="B307" s="213"/>
      <c r="C307" s="213"/>
      <c r="D307" s="34" t="s">
        <v>152</v>
      </c>
      <c r="E307" s="30">
        <v>266</v>
      </c>
      <c r="F307" s="77" t="str">
        <f>IFERROR(INDEX(Data!$A$5:$KN$120,SingleArchiveResults!$A$2,SingleArchiveResults!E307),"..")</f>
        <v>..</v>
      </c>
    </row>
    <row r="308" spans="1:11" ht="32.1" customHeight="1" x14ac:dyDescent="0.2">
      <c r="A308" s="36"/>
      <c r="B308" s="64"/>
      <c r="C308" s="37"/>
      <c r="D308" s="34"/>
      <c r="F308" s="73"/>
    </row>
    <row r="309" spans="1:11" ht="32.1" customHeight="1" x14ac:dyDescent="0.2">
      <c r="A309" s="210" t="s">
        <v>82</v>
      </c>
      <c r="B309" s="213" t="s">
        <v>114</v>
      </c>
      <c r="C309" s="213"/>
      <c r="D309" s="81" t="s">
        <v>205</v>
      </c>
      <c r="E309" s="82">
        <v>267</v>
      </c>
      <c r="F309" s="83" t="str">
        <f>IFERROR(INDEX(Data!$A$5:$KN$120,SingleArchiveResults!$A$2,SingleArchiveResults!E309),"..")</f>
        <v>..</v>
      </c>
    </row>
    <row r="310" spans="1:11" ht="32.1" customHeight="1" x14ac:dyDescent="0.2">
      <c r="A310" s="210"/>
      <c r="B310" s="213"/>
      <c r="C310" s="213"/>
      <c r="D310" s="34" t="s">
        <v>206</v>
      </c>
      <c r="E310" s="30">
        <v>268</v>
      </c>
      <c r="F310" s="77" t="str">
        <f>IFERROR(INDEX(Data!$A$5:$KN$120,SingleArchiveResults!$A$2,SingleArchiveResults!E310),"..")</f>
        <v>..</v>
      </c>
    </row>
    <row r="311" spans="1:11" ht="32.1" customHeight="1" x14ac:dyDescent="0.2">
      <c r="A311" s="210"/>
      <c r="B311" s="213"/>
      <c r="C311" s="213"/>
      <c r="D311" s="81" t="s">
        <v>207</v>
      </c>
      <c r="E311" s="82">
        <v>269</v>
      </c>
      <c r="F311" s="83" t="str">
        <f>IFERROR(INDEX(Data!$A$5:$KN$120,SingleArchiveResults!$A$2,SingleArchiveResults!E311),"..")</f>
        <v>..</v>
      </c>
    </row>
    <row r="312" spans="1:11" ht="32.1" customHeight="1" x14ac:dyDescent="0.2">
      <c r="A312" s="210"/>
      <c r="B312" s="213"/>
      <c r="C312" s="213"/>
      <c r="D312" s="34" t="s">
        <v>208</v>
      </c>
      <c r="E312" s="30">
        <v>270</v>
      </c>
      <c r="F312" s="77" t="str">
        <f>IFERROR(INDEX(Data!$A$5:$KN$120,SingleArchiveResults!$A$2,SingleArchiveResults!E312),"..")</f>
        <v>..</v>
      </c>
    </row>
    <row r="313" spans="1:11" ht="32.1" customHeight="1" x14ac:dyDescent="0.2">
      <c r="A313" s="210"/>
      <c r="B313" s="213"/>
      <c r="C313" s="213"/>
      <c r="D313" s="81" t="s">
        <v>209</v>
      </c>
      <c r="E313" s="82">
        <v>271</v>
      </c>
      <c r="F313" s="83" t="str">
        <f>IFERROR(INDEX(Data!$A$5:$KN$120,SingleArchiveResults!$A$2,SingleArchiveResults!E313),"..")</f>
        <v>..</v>
      </c>
    </row>
    <row r="314" spans="1:11" ht="32.1" customHeight="1" x14ac:dyDescent="0.2">
      <c r="A314" s="210"/>
      <c r="B314" s="213"/>
      <c r="C314" s="213"/>
      <c r="D314" s="35" t="s">
        <v>165</v>
      </c>
      <c r="E314" s="30">
        <v>272</v>
      </c>
      <c r="F314" s="78" t="str">
        <f>IFERROR(INDEX(Data!$A$5:$KN$120,SingleArchiveResults!$A$2,SingleArchiveResults!E314),"..")</f>
        <v>..</v>
      </c>
    </row>
    <row r="315" spans="1:11" ht="32.1" customHeight="1" x14ac:dyDescent="0.2">
      <c r="A315" s="210"/>
      <c r="B315" s="213"/>
      <c r="C315" s="213"/>
      <c r="D315" s="81" t="s">
        <v>152</v>
      </c>
      <c r="E315" s="82">
        <v>273</v>
      </c>
      <c r="F315" s="83" t="str">
        <f>IFERROR(INDEX(Data!$A$5:$KN$120,SingleArchiveResults!$A$2,SingleArchiveResults!E315),"..")</f>
        <v>..</v>
      </c>
    </row>
    <row r="316" spans="1:11" ht="32.1" customHeight="1" x14ac:dyDescent="0.2">
      <c r="A316" s="36"/>
      <c r="B316" s="64"/>
      <c r="C316" s="37"/>
      <c r="D316" s="34"/>
      <c r="F316" s="73"/>
    </row>
    <row r="317" spans="1:11" ht="32.1" customHeight="1" x14ac:dyDescent="0.2">
      <c r="A317" s="210" t="s">
        <v>83</v>
      </c>
      <c r="B317" s="214" t="s">
        <v>115</v>
      </c>
      <c r="C317" s="214"/>
      <c r="D317" s="81" t="s">
        <v>165</v>
      </c>
      <c r="E317" s="82">
        <v>274</v>
      </c>
      <c r="F317" s="85" t="str">
        <f>IFERROR(INDEX(Data!$A$5:$KN$120,SingleArchiveResults!$A$2,SingleArchiveResults!E317),"..")</f>
        <v>..</v>
      </c>
    </row>
    <row r="318" spans="1:11" ht="32.1" customHeight="1" x14ac:dyDescent="0.2">
      <c r="A318" s="210"/>
      <c r="B318" s="214"/>
      <c r="C318" s="214"/>
      <c r="D318" s="34" t="s">
        <v>152</v>
      </c>
      <c r="E318" s="30">
        <v>275</v>
      </c>
      <c r="F318" s="140" t="str">
        <f>IFERROR(INDEX(Data!$A$5:$KN$120,SingleArchiveResults!$A$2,SingleArchiveResults!E318),"..")</f>
        <v>..</v>
      </c>
    </row>
    <row r="319" spans="1:11" ht="32.1" customHeight="1" x14ac:dyDescent="0.2">
      <c r="A319" s="36"/>
      <c r="B319" s="64"/>
      <c r="C319" s="37"/>
      <c r="D319" s="34"/>
      <c r="F319" s="73"/>
    </row>
    <row r="320" spans="1:11" ht="32.1" customHeight="1" x14ac:dyDescent="0.2">
      <c r="A320" s="210" t="s">
        <v>84</v>
      </c>
      <c r="B320" s="213" t="s">
        <v>562</v>
      </c>
      <c r="C320" s="213"/>
      <c r="D320" s="81" t="s">
        <v>210</v>
      </c>
      <c r="E320" s="82">
        <v>276</v>
      </c>
      <c r="F320" s="83" t="str">
        <f>IFERROR(INDEX(Data!$A$5:$KN$120,SingleArchiveResults!$A$2,SingleArchiveResults!E320),"..")</f>
        <v>..</v>
      </c>
      <c r="G320" s="139"/>
      <c r="H320" s="79"/>
      <c r="I320" s="79"/>
      <c r="J320" s="79"/>
      <c r="K320" s="79"/>
    </row>
    <row r="321" spans="1:11" ht="32.1" customHeight="1" x14ac:dyDescent="0.2">
      <c r="A321" s="210"/>
      <c r="B321" s="213"/>
      <c r="C321" s="213"/>
      <c r="D321" s="34" t="s">
        <v>211</v>
      </c>
      <c r="E321" s="30">
        <v>277</v>
      </c>
      <c r="F321" s="77" t="str">
        <f>IFERROR(INDEX(Data!$A$5:$KN$120,SingleArchiveResults!$A$2,SingleArchiveResults!E321),"..")</f>
        <v>..</v>
      </c>
      <c r="G321" s="139"/>
      <c r="H321" s="79"/>
      <c r="I321" s="79"/>
      <c r="J321" s="79"/>
      <c r="K321" s="80"/>
    </row>
    <row r="322" spans="1:11" ht="32.1" customHeight="1" x14ac:dyDescent="0.2">
      <c r="A322" s="210"/>
      <c r="B322" s="213"/>
      <c r="C322" s="213"/>
      <c r="D322" s="81" t="s">
        <v>212</v>
      </c>
      <c r="E322" s="82">
        <v>278</v>
      </c>
      <c r="F322" s="83" t="str">
        <f>IFERROR(INDEX(Data!$A$5:$KN$120,SingleArchiveResults!$A$2,SingleArchiveResults!E322),"..")</f>
        <v>..</v>
      </c>
      <c r="G322" s="139"/>
      <c r="H322" s="79"/>
      <c r="I322" s="79"/>
      <c r="J322" s="79"/>
      <c r="K322" s="80"/>
    </row>
    <row r="323" spans="1:11" ht="32.1" customHeight="1" x14ac:dyDescent="0.2">
      <c r="A323" s="210"/>
      <c r="B323" s="213"/>
      <c r="C323" s="213"/>
      <c r="D323" s="34" t="s">
        <v>213</v>
      </c>
      <c r="E323" s="30">
        <v>279</v>
      </c>
      <c r="F323" s="77" t="str">
        <f>IFERROR(INDEX(Data!$A$5:$KN$120,SingleArchiveResults!$A$2,SingleArchiveResults!E323),"..")</f>
        <v>..</v>
      </c>
      <c r="G323" s="139"/>
      <c r="H323" s="79"/>
      <c r="I323" s="79"/>
      <c r="J323" s="79"/>
      <c r="K323" s="80"/>
    </row>
    <row r="324" spans="1:11" ht="32.1" customHeight="1" x14ac:dyDescent="0.2">
      <c r="A324" s="210"/>
      <c r="B324" s="213"/>
      <c r="C324" s="213"/>
      <c r="D324" s="81" t="s">
        <v>214</v>
      </c>
      <c r="E324" s="82">
        <v>280</v>
      </c>
      <c r="F324" s="83" t="str">
        <f>IFERROR(INDEX(Data!$A$5:$KN$120,SingleArchiveResults!$A$2,SingleArchiveResults!E324),"..")</f>
        <v>..</v>
      </c>
      <c r="G324" s="139"/>
      <c r="H324" s="79"/>
      <c r="I324" s="79"/>
      <c r="J324" s="79"/>
      <c r="K324" s="80"/>
    </row>
    <row r="325" spans="1:11" ht="32.1" customHeight="1" x14ac:dyDescent="0.2">
      <c r="A325" s="210"/>
      <c r="B325" s="213"/>
      <c r="C325" s="213"/>
      <c r="D325" s="35" t="s">
        <v>165</v>
      </c>
      <c r="E325" s="30">
        <v>281</v>
      </c>
      <c r="F325" s="78" t="str">
        <f>IFERROR(INDEX(Data!$A$5:$KN$120,SingleArchiveResults!$A$2,SingleArchiveResults!E325),"..")</f>
        <v>..</v>
      </c>
      <c r="H325" s="79"/>
      <c r="I325" s="79"/>
      <c r="J325" s="79"/>
      <c r="K325" s="80"/>
    </row>
    <row r="326" spans="1:11" ht="32.1" customHeight="1" x14ac:dyDescent="0.2">
      <c r="A326" s="210"/>
      <c r="B326" s="213"/>
      <c r="C326" s="213"/>
      <c r="D326" s="81" t="s">
        <v>152</v>
      </c>
      <c r="E326" s="82">
        <v>282</v>
      </c>
      <c r="F326" s="83" t="str">
        <f>IFERROR(INDEX(Data!$A$5:$KN$120,SingleArchiveResults!$A$2,SingleArchiveResults!E326),"..")</f>
        <v>..</v>
      </c>
    </row>
    <row r="327" spans="1:11" ht="32.1" customHeight="1" x14ac:dyDescent="0.2">
      <c r="A327" s="36"/>
      <c r="B327" s="64"/>
      <c r="C327" s="37"/>
      <c r="D327" s="34"/>
      <c r="F327" s="73"/>
    </row>
    <row r="328" spans="1:11" ht="32.1" customHeight="1" x14ac:dyDescent="0.2">
      <c r="A328" s="210" t="s">
        <v>85</v>
      </c>
      <c r="B328" s="213" t="s">
        <v>117</v>
      </c>
      <c r="C328" s="213"/>
      <c r="D328" s="81" t="s">
        <v>215</v>
      </c>
      <c r="E328" s="82">
        <v>283</v>
      </c>
      <c r="F328" s="83" t="str">
        <f>IFERROR(INDEX(Data!$A$5:$KN$120,SingleArchiveResults!$A$2,SingleArchiveResults!E328),"..")</f>
        <v>..</v>
      </c>
    </row>
    <row r="329" spans="1:11" ht="32.1" customHeight="1" x14ac:dyDescent="0.2">
      <c r="A329" s="210"/>
      <c r="B329" s="213"/>
      <c r="C329" s="213"/>
      <c r="D329" s="34" t="s">
        <v>216</v>
      </c>
      <c r="E329" s="30">
        <v>284</v>
      </c>
      <c r="F329" s="77" t="str">
        <f>IFERROR(INDEX(Data!$A$5:$KN$120,SingleArchiveResults!$A$2,SingleArchiveResults!E329),"..")</f>
        <v>..</v>
      </c>
    </row>
    <row r="330" spans="1:11" ht="32.1" customHeight="1" x14ac:dyDescent="0.2">
      <c r="A330" s="210"/>
      <c r="B330" s="213"/>
      <c r="C330" s="213"/>
      <c r="D330" s="81" t="s">
        <v>217</v>
      </c>
      <c r="E330" s="82">
        <v>285</v>
      </c>
      <c r="F330" s="83" t="str">
        <f>IFERROR(INDEX(Data!$A$5:$KN$120,SingleArchiveResults!$A$2,SingleArchiveResults!E330),"..")</f>
        <v>..</v>
      </c>
    </row>
    <row r="331" spans="1:11" ht="32.1" customHeight="1" x14ac:dyDescent="0.2">
      <c r="A331" s="210"/>
      <c r="B331" s="213"/>
      <c r="C331" s="213"/>
      <c r="D331" s="34" t="s">
        <v>218</v>
      </c>
      <c r="E331" s="30">
        <v>286</v>
      </c>
      <c r="F331" s="77" t="str">
        <f>IFERROR(INDEX(Data!$A$5:$KN$120,SingleArchiveResults!$A$2,SingleArchiveResults!E331),"..")</f>
        <v>..</v>
      </c>
    </row>
    <row r="332" spans="1:11" ht="32.1" customHeight="1" x14ac:dyDescent="0.2">
      <c r="A332" s="210"/>
      <c r="B332" s="213"/>
      <c r="C332" s="213"/>
      <c r="D332" s="81" t="s">
        <v>191</v>
      </c>
      <c r="E332" s="82">
        <v>287</v>
      </c>
      <c r="F332" s="83" t="str">
        <f>IFERROR(INDEX(Data!$A$5:$KN$120,SingleArchiveResults!$A$2,SingleArchiveResults!E332),"..")</f>
        <v>..</v>
      </c>
    </row>
    <row r="333" spans="1:11" ht="32.1" customHeight="1" x14ac:dyDescent="0.2">
      <c r="A333" s="210"/>
      <c r="B333" s="213"/>
      <c r="C333" s="213"/>
      <c r="D333" s="35" t="s">
        <v>165</v>
      </c>
      <c r="E333" s="30">
        <v>288</v>
      </c>
      <c r="F333" s="78" t="str">
        <f>IFERROR(INDEX(Data!$A$5:$KN$120,SingleArchiveResults!$A$2,SingleArchiveResults!E333),"..")</f>
        <v>..</v>
      </c>
    </row>
    <row r="334" spans="1:11" ht="32.1" customHeight="1" x14ac:dyDescent="0.2">
      <c r="A334" s="210"/>
      <c r="B334" s="213"/>
      <c r="C334" s="213"/>
      <c r="D334" s="81" t="s">
        <v>152</v>
      </c>
      <c r="E334" s="82">
        <v>289</v>
      </c>
      <c r="F334" s="83" t="str">
        <f>IFERROR(INDEX(Data!$A$5:$KN$120,SingleArchiveResults!$A$2,SingleArchiveResults!E334),"..")</f>
        <v>..</v>
      </c>
    </row>
    <row r="335" spans="1:11" ht="32.1" customHeight="1" x14ac:dyDescent="0.2">
      <c r="A335" s="36"/>
      <c r="B335" s="64"/>
      <c r="C335" s="37"/>
      <c r="D335" s="34"/>
      <c r="F335" s="73"/>
    </row>
    <row r="336" spans="1:11" ht="32.1" customHeight="1" x14ac:dyDescent="0.2">
      <c r="A336" s="36" t="s">
        <v>86</v>
      </c>
      <c r="B336" s="213" t="s">
        <v>596</v>
      </c>
      <c r="C336" s="213"/>
      <c r="D336" s="81" t="str">
        <f>Sheet4!I70</f>
        <v>..</v>
      </c>
      <c r="E336" s="82">
        <v>290</v>
      </c>
      <c r="F336" s="83" t="str">
        <f>Sheet4!J70</f>
        <v>..</v>
      </c>
      <c r="G336" s="135" t="e">
        <f>INDEX(Data!$A$5:$KN$120,SingleArchiveResults!$A$2,SingleArchiveResults!E336)</f>
        <v>#N/A</v>
      </c>
    </row>
    <row r="337" spans="1:7" ht="32.1" customHeight="1" x14ac:dyDescent="0.2">
      <c r="A337" s="36" t="s">
        <v>87</v>
      </c>
      <c r="B337" s="213"/>
      <c r="C337" s="213"/>
      <c r="D337" s="34" t="str">
        <f>Sheet4!I71</f>
        <v>..</v>
      </c>
      <c r="E337" s="30">
        <v>291</v>
      </c>
      <c r="F337" s="77" t="str">
        <f>Sheet4!J71</f>
        <v>..</v>
      </c>
      <c r="G337" s="135" t="e">
        <f>INDEX(Data!$A$5:$KN$120,SingleArchiveResults!$A$2,SingleArchiveResults!E337)</f>
        <v>#N/A</v>
      </c>
    </row>
    <row r="338" spans="1:7" ht="32.1" customHeight="1" x14ac:dyDescent="0.2">
      <c r="A338" s="36" t="s">
        <v>88</v>
      </c>
      <c r="B338" s="213"/>
      <c r="C338" s="213"/>
      <c r="D338" s="81" t="str">
        <f>Sheet4!I72</f>
        <v>..</v>
      </c>
      <c r="E338" s="82">
        <v>292</v>
      </c>
      <c r="F338" s="83" t="str">
        <f>Sheet4!J72</f>
        <v>..</v>
      </c>
      <c r="G338" s="135" t="e">
        <f>INDEX(Data!$A$5:$KN$120,SingleArchiveResults!$A$2,SingleArchiveResults!E338)</f>
        <v>#N/A</v>
      </c>
    </row>
    <row r="339" spans="1:7" ht="32.1" customHeight="1" x14ac:dyDescent="0.2">
      <c r="A339" s="36" t="s">
        <v>89</v>
      </c>
      <c r="B339" s="213"/>
      <c r="C339" s="213"/>
      <c r="D339" s="34" t="str">
        <f>Sheet4!I73</f>
        <v>..</v>
      </c>
      <c r="E339" s="30">
        <v>293</v>
      </c>
      <c r="F339" s="77" t="str">
        <f>Sheet4!J73</f>
        <v>..</v>
      </c>
      <c r="G339" s="135" t="e">
        <f>INDEX(Data!$A$5:$KN$120,SingleArchiveResults!$A$2,SingleArchiveResults!E339)</f>
        <v>#N/A</v>
      </c>
    </row>
    <row r="340" spans="1:7" ht="32.1" customHeight="1" x14ac:dyDescent="0.2">
      <c r="A340" s="36" t="s">
        <v>90</v>
      </c>
      <c r="B340" s="213"/>
      <c r="C340" s="213"/>
      <c r="D340" s="81" t="str">
        <f>Sheet4!I74</f>
        <v>..</v>
      </c>
      <c r="E340" s="82">
        <v>294</v>
      </c>
      <c r="F340" s="83" t="str">
        <f>Sheet4!J74</f>
        <v>..</v>
      </c>
      <c r="G340" s="135" t="e">
        <f>INDEX(Data!$A$5:$KN$120,SingleArchiveResults!$A$2,SingleArchiveResults!E340)</f>
        <v>#N/A</v>
      </c>
    </row>
    <row r="341" spans="1:7" ht="32.1" customHeight="1" x14ac:dyDescent="0.2">
      <c r="A341" s="36" t="s">
        <v>91</v>
      </c>
      <c r="B341" s="213"/>
      <c r="C341" s="213"/>
      <c r="D341" s="34" t="str">
        <f>Sheet4!I75</f>
        <v>..</v>
      </c>
      <c r="E341" s="30">
        <v>295</v>
      </c>
      <c r="F341" s="77" t="str">
        <f>Sheet4!J75</f>
        <v>..</v>
      </c>
      <c r="G341" s="135" t="e">
        <f>INDEX(Data!$A$5:$KN$120,SingleArchiveResults!$A$2,SingleArchiveResults!E341)</f>
        <v>#N/A</v>
      </c>
    </row>
    <row r="342" spans="1:7" ht="32.1" customHeight="1" x14ac:dyDescent="0.2">
      <c r="A342" s="36" t="s">
        <v>92</v>
      </c>
      <c r="B342" s="213"/>
      <c r="C342" s="213"/>
      <c r="D342" s="81" t="str">
        <f>Sheet4!I76</f>
        <v>..</v>
      </c>
      <c r="E342" s="82">
        <v>296</v>
      </c>
      <c r="F342" s="83" t="str">
        <f>Sheet4!J76</f>
        <v>..</v>
      </c>
      <c r="G342" s="135" t="e">
        <f>INDEX(Data!$A$5:$KN$120,SingleArchiveResults!$A$2,SingleArchiveResults!E342)</f>
        <v>#N/A</v>
      </c>
    </row>
    <row r="343" spans="1:7" ht="32.1" customHeight="1" x14ac:dyDescent="0.2">
      <c r="A343" s="36" t="s">
        <v>93</v>
      </c>
      <c r="B343" s="213"/>
      <c r="C343" s="213"/>
      <c r="D343" s="34" t="str">
        <f>Sheet4!I77</f>
        <v>..</v>
      </c>
      <c r="E343" s="30">
        <v>297</v>
      </c>
      <c r="F343" s="77" t="str">
        <f>Sheet4!J77</f>
        <v>..</v>
      </c>
      <c r="G343" s="135" t="e">
        <f>INDEX(Data!$A$5:$KN$120,SingleArchiveResults!$A$2,SingleArchiveResults!E343)</f>
        <v>#N/A</v>
      </c>
    </row>
    <row r="344" spans="1:7" ht="32.1" customHeight="1" x14ac:dyDescent="0.2">
      <c r="A344" s="36" t="s">
        <v>94</v>
      </c>
      <c r="B344" s="213"/>
      <c r="C344" s="213"/>
      <c r="D344" s="81" t="str">
        <f>Sheet4!I78</f>
        <v>Other</v>
      </c>
      <c r="E344" s="82">
        <v>298</v>
      </c>
      <c r="F344" s="83" t="e">
        <f>Sheet4!J78</f>
        <v>#N/A</v>
      </c>
      <c r="G344" s="135" t="e">
        <f>INDEX(Data!$A$5:$KN$120,SingleArchiveResults!$A$2,SingleArchiveResults!E344)</f>
        <v>#N/A</v>
      </c>
    </row>
    <row r="345" spans="1:7" ht="32.1" customHeight="1" x14ac:dyDescent="0.2">
      <c r="A345" s="41"/>
      <c r="B345" s="213"/>
      <c r="C345" s="213"/>
      <c r="D345" s="35" t="s">
        <v>165</v>
      </c>
      <c r="E345" s="30">
        <v>299</v>
      </c>
      <c r="F345" s="74" t="e">
        <f>INDEX(Data!$A$5:$KN$120,SingleArchiveResults!$A$2,SingleArchiveResults!E345)</f>
        <v>#N/A</v>
      </c>
    </row>
    <row r="346" spans="1:7" ht="32.1" customHeight="1" x14ac:dyDescent="0.2">
      <c r="A346" s="36"/>
      <c r="B346" s="213"/>
      <c r="C346" s="213"/>
      <c r="D346" s="81" t="s">
        <v>152</v>
      </c>
      <c r="E346" s="82">
        <v>300</v>
      </c>
      <c r="F346" s="83" t="e">
        <f>INDEX(Data!$A$5:$KN$120,SingleArchiveResults!$A$2,SingleArchiveResults!E346)</f>
        <v>#N/A</v>
      </c>
    </row>
    <row r="347" spans="1:7" ht="32.1" customHeight="1" x14ac:dyDescent="0.2"/>
    <row r="348" spans="1:7" ht="32.1" customHeight="1" x14ac:dyDescent="0.2">
      <c r="A348" s="102" t="e">
        <f>MATCH(B2,Sheet6!$D$2:$D$78,0)</f>
        <v>#N/A</v>
      </c>
      <c r="B348" s="220" t="s">
        <v>563</v>
      </c>
      <c r="C348" s="218" t="s">
        <v>521</v>
      </c>
      <c r="D348" s="218"/>
      <c r="E348" s="82">
        <v>1</v>
      </c>
      <c r="F348" s="85" t="str">
        <f>IF(ISNA(INDEX(Sheet6!$E$2:$AS$78,SingleArchiveResults!$A$348,SingleArchiveResults!E348)),"..",IF(INDEX(Sheet6!$E$2:$AS$78,SingleArchiveResults!$A$348,SingleArchiveResults!E348)=0,"..",INDEX(Sheet6!$E$2:$AS$78,SingleArchiveResults!$A$348,SingleArchiveResults!E348)))</f>
        <v>..</v>
      </c>
    </row>
    <row r="349" spans="1:7" ht="32.1" customHeight="1" x14ac:dyDescent="0.2">
      <c r="B349" s="221"/>
      <c r="C349" s="219" t="s">
        <v>522</v>
      </c>
      <c r="D349" s="219"/>
      <c r="E349" s="30">
        <v>2</v>
      </c>
      <c r="F349" s="78" t="str">
        <f>IF(ISNA(INDEX(Sheet6!$E$2:$AS$78,SingleArchiveResults!$A$348,SingleArchiveResults!E349)),"..",IF(INDEX(Sheet6!$E$2:$AS$78,SingleArchiveResults!$A$348,SingleArchiveResults!E349)=0,"..",INDEX(Sheet6!$E$2:$AS$78,SingleArchiveResults!$A$348,SingleArchiveResults!E349)))</f>
        <v>..</v>
      </c>
    </row>
    <row r="350" spans="1:7" ht="32.1" customHeight="1" x14ac:dyDescent="0.2">
      <c r="B350" s="221"/>
      <c r="C350" s="218" t="s">
        <v>523</v>
      </c>
      <c r="D350" s="218"/>
      <c r="E350" s="82">
        <v>3</v>
      </c>
      <c r="F350" s="85" t="str">
        <f>IF(ISNA(INDEX(Sheet6!$E$2:$AS$78,SingleArchiveResults!$A$348,SingleArchiveResults!E350)),"..",IF(INDEX(Sheet6!$E$2:$AS$78,SingleArchiveResults!$A$348,SingleArchiveResults!E350)=0,"..",INDEX(Sheet6!$E$2:$AS$78,SingleArchiveResults!$A$348,SingleArchiveResults!E350)))</f>
        <v>..</v>
      </c>
    </row>
    <row r="351" spans="1:7" ht="32.1" customHeight="1" x14ac:dyDescent="0.2">
      <c r="B351" s="221"/>
      <c r="C351" s="219" t="s">
        <v>524</v>
      </c>
      <c r="D351" s="219"/>
      <c r="E351" s="30">
        <v>4</v>
      </c>
      <c r="F351" s="78" t="str">
        <f>IF(ISNA(INDEX(Sheet6!$E$2:$AS$78,SingleArchiveResults!$A$348,SingleArchiveResults!E351)),"..",IF(INDEX(Sheet6!$E$2:$AS$78,SingleArchiveResults!$A$348,SingleArchiveResults!E351)=0,"..",INDEX(Sheet6!$E$2:$AS$78,SingleArchiveResults!$A$348,SingleArchiveResults!E351)))</f>
        <v>..</v>
      </c>
    </row>
    <row r="352" spans="1:7" ht="32.1" customHeight="1" x14ac:dyDescent="0.2">
      <c r="B352" s="221"/>
      <c r="C352" s="218" t="s">
        <v>525</v>
      </c>
      <c r="D352" s="218"/>
      <c r="E352" s="82">
        <v>5</v>
      </c>
      <c r="F352" s="85" t="str">
        <f>IF(ISNA(INDEX(Sheet6!$E$2:$AS$78,SingleArchiveResults!$A$348,SingleArchiveResults!E352)),"..",IF(INDEX(Sheet6!$E$2:$AS$78,SingleArchiveResults!$A$348,SingleArchiveResults!E352)=0,"..",INDEX(Sheet6!$E$2:$AS$78,SingleArchiveResults!$A$348,SingleArchiveResults!E352)))</f>
        <v>..</v>
      </c>
    </row>
    <row r="353" spans="2:6" ht="32.1" customHeight="1" x14ac:dyDescent="0.2">
      <c r="B353" s="221"/>
      <c r="C353" s="219" t="s">
        <v>526</v>
      </c>
      <c r="D353" s="219"/>
      <c r="E353" s="30">
        <v>6</v>
      </c>
      <c r="F353" s="78" t="str">
        <f>IF(ISNA(INDEX(Sheet6!$E$2:$AS$78,SingleArchiveResults!$A$348,SingleArchiveResults!E353)),"..",IF(INDEX(Sheet6!$E$2:$AS$78,SingleArchiveResults!$A$348,SingleArchiveResults!E353)=0,"..",INDEX(Sheet6!$E$2:$AS$78,SingleArchiveResults!$A$348,SingleArchiveResults!E353)))</f>
        <v>..</v>
      </c>
    </row>
    <row r="354" spans="2:6" ht="32.1" customHeight="1" x14ac:dyDescent="0.2">
      <c r="B354" s="221"/>
      <c r="C354" s="218" t="s">
        <v>527</v>
      </c>
      <c r="D354" s="218"/>
      <c r="E354" s="82">
        <v>7</v>
      </c>
      <c r="F354" s="85" t="str">
        <f>IF(ISNA(INDEX(Sheet6!$E$2:$AS$78,SingleArchiveResults!$A$348,SingleArchiveResults!E354)),"..",IF(INDEX(Sheet6!$E$2:$AS$78,SingleArchiveResults!$A$348,SingleArchiveResults!E354)=0,"..",INDEX(Sheet6!$E$2:$AS$78,SingleArchiveResults!$A$348,SingleArchiveResults!E354)))</f>
        <v>..</v>
      </c>
    </row>
    <row r="355" spans="2:6" ht="32.1" customHeight="1" x14ac:dyDescent="0.2">
      <c r="B355" s="221"/>
      <c r="C355" s="219" t="s">
        <v>528</v>
      </c>
      <c r="D355" s="219"/>
      <c r="E355" s="30">
        <v>8</v>
      </c>
      <c r="F355" s="78" t="str">
        <f>IF(ISNA(INDEX(Sheet6!$E$2:$AS$78,SingleArchiveResults!$A$348,SingleArchiveResults!E355)),"..",IF(INDEX(Sheet6!$E$2:$AS$78,SingleArchiveResults!$A$348,SingleArchiveResults!E355)=0,"..",INDEX(Sheet6!$E$2:$AS$78,SingleArchiveResults!$A$348,SingleArchiveResults!E355)))</f>
        <v>..</v>
      </c>
    </row>
    <row r="356" spans="2:6" ht="32.1" customHeight="1" x14ac:dyDescent="0.2">
      <c r="B356" s="221"/>
      <c r="C356" s="218" t="s">
        <v>529</v>
      </c>
      <c r="D356" s="218"/>
      <c r="E356" s="82">
        <v>9</v>
      </c>
      <c r="F356" s="85" t="str">
        <f>IF(ISNA(INDEX(Sheet6!$E$2:$AS$78,SingleArchiveResults!$A$348,SingleArchiveResults!E356)),"..",IF(INDEX(Sheet6!$E$2:$AS$78,SingleArchiveResults!$A$348,SingleArchiveResults!E356)=0,"..",INDEX(Sheet6!$E$2:$AS$78,SingleArchiveResults!$A$348,SingleArchiveResults!E356)))</f>
        <v>..</v>
      </c>
    </row>
    <row r="357" spans="2:6" ht="32.1" customHeight="1" x14ac:dyDescent="0.2">
      <c r="B357" s="221"/>
      <c r="C357" s="219" t="s">
        <v>530</v>
      </c>
      <c r="D357" s="219"/>
      <c r="E357" s="30">
        <v>10</v>
      </c>
      <c r="F357" s="78" t="str">
        <f>IF(ISNA(INDEX(Sheet6!$E$2:$AS$78,SingleArchiveResults!$A$348,SingleArchiveResults!E357)),"..",IF(INDEX(Sheet6!$E$2:$AS$78,SingleArchiveResults!$A$348,SingleArchiveResults!E357)=0,"..",INDEX(Sheet6!$E$2:$AS$78,SingleArchiveResults!$A$348,SingleArchiveResults!E357)))</f>
        <v>..</v>
      </c>
    </row>
    <row r="358" spans="2:6" ht="32.1" customHeight="1" x14ac:dyDescent="0.2">
      <c r="B358" s="221"/>
      <c r="C358" s="218" t="s">
        <v>531</v>
      </c>
      <c r="D358" s="218"/>
      <c r="E358" s="82">
        <v>11</v>
      </c>
      <c r="F358" s="85" t="str">
        <f>IF(ISNA(INDEX(Sheet6!$E$2:$AS$78,SingleArchiveResults!$A$348,SingleArchiveResults!E358)),"..",IF(INDEX(Sheet6!$E$2:$AS$78,SingleArchiveResults!$A$348,SingleArchiveResults!E358)=0,"..",INDEX(Sheet6!$E$2:$AS$78,SingleArchiveResults!$A$348,SingleArchiveResults!E358)))</f>
        <v>..</v>
      </c>
    </row>
    <row r="359" spans="2:6" ht="32.1" customHeight="1" x14ac:dyDescent="0.2">
      <c r="B359" s="221"/>
      <c r="C359" s="219" t="s">
        <v>532</v>
      </c>
      <c r="D359" s="219"/>
      <c r="E359" s="30">
        <v>12</v>
      </c>
      <c r="F359" s="78" t="str">
        <f>IF(ISNA(INDEX(Sheet6!$E$2:$AS$78,SingleArchiveResults!$A$348,SingleArchiveResults!E359)),"..",IF(INDEX(Sheet6!$E$2:$AS$78,SingleArchiveResults!$A$348,SingleArchiveResults!E359)=0,"..",INDEX(Sheet6!$E$2:$AS$78,SingleArchiveResults!$A$348,SingleArchiveResults!E359)))</f>
        <v>..</v>
      </c>
    </row>
    <row r="360" spans="2:6" ht="32.1" customHeight="1" x14ac:dyDescent="0.2">
      <c r="B360" s="221"/>
      <c r="C360" s="218" t="s">
        <v>533</v>
      </c>
      <c r="D360" s="218"/>
      <c r="E360" s="82">
        <v>13</v>
      </c>
      <c r="F360" s="85" t="str">
        <f>IF(ISNA(INDEX(Sheet6!$E$2:$AS$78,SingleArchiveResults!$A$348,SingleArchiveResults!E360)),"..",IF(INDEX(Sheet6!$E$2:$AS$78,SingleArchiveResults!$A$348,SingleArchiveResults!E360)=0,"..",INDEX(Sheet6!$E$2:$AS$78,SingleArchiveResults!$A$348,SingleArchiveResults!E360)))</f>
        <v>..</v>
      </c>
    </row>
    <row r="361" spans="2:6" ht="32.1" customHeight="1" x14ac:dyDescent="0.2">
      <c r="B361" s="221"/>
      <c r="C361" s="219" t="s">
        <v>534</v>
      </c>
      <c r="D361" s="219"/>
      <c r="E361" s="30">
        <v>14</v>
      </c>
      <c r="F361" s="78" t="str">
        <f>IF(ISNA(INDEX(Sheet6!$E$2:$AS$78,SingleArchiveResults!$A$348,SingleArchiveResults!E361)),"..",IF(INDEX(Sheet6!$E$2:$AS$78,SingleArchiveResults!$A$348,SingleArchiveResults!E361)=0,"..",INDEX(Sheet6!$E$2:$AS$78,SingleArchiveResults!$A$348,SingleArchiveResults!E361)))</f>
        <v>..</v>
      </c>
    </row>
    <row r="362" spans="2:6" ht="32.1" customHeight="1" x14ac:dyDescent="0.2">
      <c r="B362" s="221"/>
      <c r="C362" s="218" t="s">
        <v>535</v>
      </c>
      <c r="D362" s="218"/>
      <c r="E362" s="82">
        <v>15</v>
      </c>
      <c r="F362" s="85" t="str">
        <f>IF(ISNA(INDEX(Sheet6!$E$2:$AS$78,SingleArchiveResults!$A$348,SingleArchiveResults!E362)),"..",IF(INDEX(Sheet6!$E$2:$AS$78,SingleArchiveResults!$A$348,SingleArchiveResults!E362)=0,"..",INDEX(Sheet6!$E$2:$AS$78,SingleArchiveResults!$A$348,SingleArchiveResults!E362)))</f>
        <v>..</v>
      </c>
    </row>
    <row r="363" spans="2:6" ht="32.1" customHeight="1" x14ac:dyDescent="0.2">
      <c r="B363" s="221"/>
      <c r="C363" s="219" t="s">
        <v>536</v>
      </c>
      <c r="D363" s="219"/>
      <c r="E363" s="30">
        <v>16</v>
      </c>
      <c r="F363" s="78" t="str">
        <f>IF(ISNA(INDEX(Sheet6!$E$2:$AS$78,SingleArchiveResults!$A$348,SingleArchiveResults!E363)),"..",IF(INDEX(Sheet6!$E$2:$AS$78,SingleArchiveResults!$A$348,SingleArchiveResults!E363)=0,"..",INDEX(Sheet6!$E$2:$AS$78,SingleArchiveResults!$A$348,SingleArchiveResults!E363)))</f>
        <v>..</v>
      </c>
    </row>
    <row r="364" spans="2:6" ht="32.1" customHeight="1" x14ac:dyDescent="0.2">
      <c r="B364" s="221"/>
      <c r="C364" s="218" t="s">
        <v>537</v>
      </c>
      <c r="D364" s="218"/>
      <c r="E364" s="82">
        <v>17</v>
      </c>
      <c r="F364" s="85" t="str">
        <f>IF(ISNA(INDEX(Sheet6!$E$2:$AS$78,SingleArchiveResults!$A$348,SingleArchiveResults!E364)),"..",IF(INDEX(Sheet6!$E$2:$AS$78,SingleArchiveResults!$A$348,SingleArchiveResults!E364)=0,"..",INDEX(Sheet6!$E$2:$AS$78,SingleArchiveResults!$A$348,SingleArchiveResults!E364)))</f>
        <v>..</v>
      </c>
    </row>
    <row r="365" spans="2:6" ht="32.1" customHeight="1" x14ac:dyDescent="0.2">
      <c r="B365" s="221"/>
      <c r="C365" s="219" t="s">
        <v>538</v>
      </c>
      <c r="D365" s="219"/>
      <c r="E365" s="30">
        <v>18</v>
      </c>
      <c r="F365" s="78" t="str">
        <f>IF(ISNA(INDEX(Sheet6!$E$2:$AS$78,SingleArchiveResults!$A$348,SingleArchiveResults!E365)),"..",IF(INDEX(Sheet6!$E$2:$AS$78,SingleArchiveResults!$A$348,SingleArchiveResults!E365)=0,"..",INDEX(Sheet6!$E$2:$AS$78,SingleArchiveResults!$A$348,SingleArchiveResults!E365)))</f>
        <v>..</v>
      </c>
    </row>
    <row r="366" spans="2:6" ht="32.1" customHeight="1" x14ac:dyDescent="0.2">
      <c r="B366" s="221"/>
      <c r="C366" s="218" t="s">
        <v>539</v>
      </c>
      <c r="D366" s="218"/>
      <c r="E366" s="82">
        <v>19</v>
      </c>
      <c r="F366" s="85" t="str">
        <f>IF(ISNA(INDEX(Sheet6!$E$2:$AS$78,SingleArchiveResults!$A$348,SingleArchiveResults!E366)),"..",IF(INDEX(Sheet6!$E$2:$AS$78,SingleArchiveResults!$A$348,SingleArchiveResults!E366)=0,"..",INDEX(Sheet6!$E$2:$AS$78,SingleArchiveResults!$A$348,SingleArchiveResults!E366)))</f>
        <v>..</v>
      </c>
    </row>
    <row r="367" spans="2:6" ht="32.1" customHeight="1" x14ac:dyDescent="0.2">
      <c r="B367" s="221"/>
      <c r="C367" s="219" t="s">
        <v>540</v>
      </c>
      <c r="D367" s="219"/>
      <c r="E367" s="30">
        <v>20</v>
      </c>
      <c r="F367" s="78" t="str">
        <f>IF(ISNA(INDEX(Sheet6!$E$2:$AS$78,SingleArchiveResults!$A$348,SingleArchiveResults!E367)),"..",IF(INDEX(Sheet6!$E$2:$AS$78,SingleArchiveResults!$A$348,SingleArchiveResults!E367)=0,"..",INDEX(Sheet6!$E$2:$AS$78,SingleArchiveResults!$A$348,SingleArchiveResults!E367)))</f>
        <v>..</v>
      </c>
    </row>
    <row r="368" spans="2:6" ht="32.1" customHeight="1" x14ac:dyDescent="0.2">
      <c r="B368" s="221"/>
      <c r="C368" s="218" t="s">
        <v>541</v>
      </c>
      <c r="D368" s="218"/>
      <c r="E368" s="82">
        <v>21</v>
      </c>
      <c r="F368" s="85" t="str">
        <f>IF(ISNA(INDEX(Sheet6!$E$2:$AS$78,SingleArchiveResults!$A$348,SingleArchiveResults!E368)),"..",IF(INDEX(Sheet6!$E$2:$AS$78,SingleArchiveResults!$A$348,SingleArchiveResults!E368)=0,"..",INDEX(Sheet6!$E$2:$AS$78,SingleArchiveResults!$A$348,SingleArchiveResults!E368)))</f>
        <v>..</v>
      </c>
    </row>
    <row r="369" spans="2:6" ht="32.1" customHeight="1" x14ac:dyDescent="0.2">
      <c r="B369" s="221"/>
      <c r="C369" s="219" t="s">
        <v>542</v>
      </c>
      <c r="D369" s="219"/>
      <c r="E369" s="30">
        <v>22</v>
      </c>
      <c r="F369" s="78" t="str">
        <f>IF(ISNA(INDEX(Sheet6!$E$2:$AS$78,SingleArchiveResults!$A$348,SingleArchiveResults!E369)),"..",IF(INDEX(Sheet6!$E$2:$AS$78,SingleArchiveResults!$A$348,SingleArchiveResults!E369)=0,"..",INDEX(Sheet6!$E$2:$AS$78,SingleArchiveResults!$A$348,SingleArchiveResults!E369)))</f>
        <v>..</v>
      </c>
    </row>
    <row r="370" spans="2:6" ht="32.1" customHeight="1" x14ac:dyDescent="0.2">
      <c r="B370" s="221"/>
      <c r="C370" s="218" t="s">
        <v>543</v>
      </c>
      <c r="D370" s="218"/>
      <c r="E370" s="82">
        <v>23</v>
      </c>
      <c r="F370" s="85" t="str">
        <f>IF(ISNA(INDEX(Sheet6!$E$2:$AS$78,SingleArchiveResults!$A$348,SingleArchiveResults!E370)),"..",IF(INDEX(Sheet6!$E$2:$AS$78,SingleArchiveResults!$A$348,SingleArchiveResults!E370)=0,"..",INDEX(Sheet6!$E$2:$AS$78,SingleArchiveResults!$A$348,SingleArchiveResults!E370)))</f>
        <v>..</v>
      </c>
    </row>
    <row r="371" spans="2:6" ht="32.1" customHeight="1" x14ac:dyDescent="0.2">
      <c r="B371" s="221"/>
      <c r="C371" s="219" t="s">
        <v>544</v>
      </c>
      <c r="D371" s="219"/>
      <c r="E371" s="30">
        <v>24</v>
      </c>
      <c r="F371" s="78" t="str">
        <f>IF(ISNA(INDEX(Sheet6!$E$2:$AS$78,SingleArchiveResults!$A$348,SingleArchiveResults!E371)),"..",IF(INDEX(Sheet6!$E$2:$AS$78,SingleArchiveResults!$A$348,SingleArchiveResults!E371)=0,"..",INDEX(Sheet6!$E$2:$AS$78,SingleArchiveResults!$A$348,SingleArchiveResults!E371)))</f>
        <v>..</v>
      </c>
    </row>
    <row r="372" spans="2:6" ht="32.1" customHeight="1" x14ac:dyDescent="0.2">
      <c r="B372" s="221"/>
      <c r="C372" s="218" t="s">
        <v>545</v>
      </c>
      <c r="D372" s="218"/>
      <c r="E372" s="82">
        <v>25</v>
      </c>
      <c r="F372" s="85" t="str">
        <f>IF(ISNA(INDEX(Sheet6!$E$2:$AS$78,SingleArchiveResults!$A$348,SingleArchiveResults!E372)),"..",IF(INDEX(Sheet6!$E$2:$AS$78,SingleArchiveResults!$A$348,SingleArchiveResults!E372)=0,"..",INDEX(Sheet6!$E$2:$AS$78,SingleArchiveResults!$A$348,SingleArchiveResults!E372)))</f>
        <v>..</v>
      </c>
    </row>
    <row r="373" spans="2:6" ht="32.1" customHeight="1" x14ac:dyDescent="0.2">
      <c r="B373" s="221"/>
      <c r="C373" s="219" t="s">
        <v>546</v>
      </c>
      <c r="D373" s="219"/>
      <c r="E373" s="30">
        <v>26</v>
      </c>
      <c r="F373" s="78" t="str">
        <f>IF(ISNA(INDEX(Sheet6!$E$2:$AS$78,SingleArchiveResults!$A$348,SingleArchiveResults!E373)),"..",IF(INDEX(Sheet6!$E$2:$AS$78,SingleArchiveResults!$A$348,SingleArchiveResults!E373)=0,"..",INDEX(Sheet6!$E$2:$AS$78,SingleArchiveResults!$A$348,SingleArchiveResults!E373)))</f>
        <v>..</v>
      </c>
    </row>
    <row r="374" spans="2:6" ht="32.1" customHeight="1" x14ac:dyDescent="0.2">
      <c r="B374" s="221"/>
      <c r="C374" s="218" t="s">
        <v>547</v>
      </c>
      <c r="D374" s="218"/>
      <c r="E374" s="82">
        <v>27</v>
      </c>
      <c r="F374" s="85" t="str">
        <f>IF(ISNA(INDEX(Sheet6!$E$2:$AS$78,SingleArchiveResults!$A$348,SingleArchiveResults!E374)),"..",IF(INDEX(Sheet6!$E$2:$AS$78,SingleArchiveResults!$A$348,SingleArchiveResults!E374)=0,"..",INDEX(Sheet6!$E$2:$AS$78,SingleArchiveResults!$A$348,SingleArchiveResults!E374)))</f>
        <v>..</v>
      </c>
    </row>
    <row r="375" spans="2:6" ht="32.1" customHeight="1" x14ac:dyDescent="0.2">
      <c r="B375" s="221"/>
      <c r="C375" s="219" t="s">
        <v>548</v>
      </c>
      <c r="D375" s="219"/>
      <c r="E375" s="30">
        <v>28</v>
      </c>
      <c r="F375" s="78" t="str">
        <f>IF(ISNA(INDEX(Sheet6!$E$2:$AS$78,SingleArchiveResults!$A$348,SingleArchiveResults!E375)),"..",IF(INDEX(Sheet6!$E$2:$AS$78,SingleArchiveResults!$A$348,SingleArchiveResults!E375)=0,"..",INDEX(Sheet6!$E$2:$AS$78,SingleArchiveResults!$A$348,SingleArchiveResults!E375)))</f>
        <v>..</v>
      </c>
    </row>
    <row r="376" spans="2:6" ht="32.1" customHeight="1" x14ac:dyDescent="0.2">
      <c r="B376" s="221"/>
      <c r="C376" s="218" t="s">
        <v>549</v>
      </c>
      <c r="D376" s="218"/>
      <c r="E376" s="82">
        <v>29</v>
      </c>
      <c r="F376" s="85" t="str">
        <f>IF(ISNA(INDEX(Sheet6!$E$2:$AS$78,SingleArchiveResults!$A$348,SingleArchiveResults!E376)),"..",IF(INDEX(Sheet6!$E$2:$AS$78,SingleArchiveResults!$A$348,SingleArchiveResults!E376)=0,"..",INDEX(Sheet6!$E$2:$AS$78,SingleArchiveResults!$A$348,SingleArchiveResults!E376)))</f>
        <v>..</v>
      </c>
    </row>
    <row r="377" spans="2:6" ht="32.1" customHeight="1" x14ac:dyDescent="0.2">
      <c r="B377" s="221"/>
      <c r="C377" s="219" t="s">
        <v>550</v>
      </c>
      <c r="D377" s="219"/>
      <c r="E377" s="30">
        <v>30</v>
      </c>
      <c r="F377" s="78" t="str">
        <f>IF(ISNA(INDEX(Sheet6!$E$2:$AS$78,SingleArchiveResults!$A$348,SingleArchiveResults!E377)),"..",IF(INDEX(Sheet6!$E$2:$AS$78,SingleArchiveResults!$A$348,SingleArchiveResults!E377)=0,"..",INDEX(Sheet6!$E$2:$AS$78,SingleArchiveResults!$A$348,SingleArchiveResults!E377)))</f>
        <v>..</v>
      </c>
    </row>
    <row r="378" spans="2:6" ht="32.1" customHeight="1" x14ac:dyDescent="0.2">
      <c r="B378" s="221"/>
      <c r="C378" s="218" t="s">
        <v>551</v>
      </c>
      <c r="D378" s="218"/>
      <c r="E378" s="82">
        <v>31</v>
      </c>
      <c r="F378" s="85" t="str">
        <f>IF(ISNA(INDEX(Sheet6!$E$2:$AS$78,SingleArchiveResults!$A$348,SingleArchiveResults!E378)),"..",IF(INDEX(Sheet6!$E$2:$AS$78,SingleArchiveResults!$A$348,SingleArchiveResults!E378)=0,"..",INDEX(Sheet6!$E$2:$AS$78,SingleArchiveResults!$A$348,SingleArchiveResults!E378)))</f>
        <v>..</v>
      </c>
    </row>
    <row r="379" spans="2:6" ht="32.1" customHeight="1" x14ac:dyDescent="0.2">
      <c r="B379" s="221"/>
      <c r="C379" s="219" t="s">
        <v>552</v>
      </c>
      <c r="D379" s="219"/>
      <c r="E379" s="30">
        <v>32</v>
      </c>
      <c r="F379" s="78" t="str">
        <f>IF(ISNA(INDEX(Sheet6!$E$2:$AS$78,SingleArchiveResults!$A$348,SingleArchiveResults!E379)),"..",IF(INDEX(Sheet6!$E$2:$AS$78,SingleArchiveResults!$A$348,SingleArchiveResults!E379)=0,"..",INDEX(Sheet6!$E$2:$AS$78,SingleArchiveResults!$A$348,SingleArchiveResults!E379)))</f>
        <v>..</v>
      </c>
    </row>
    <row r="380" spans="2:6" ht="32.1" customHeight="1" x14ac:dyDescent="0.2">
      <c r="B380" s="221"/>
      <c r="C380" s="218" t="s">
        <v>553</v>
      </c>
      <c r="D380" s="218"/>
      <c r="E380" s="82">
        <v>33</v>
      </c>
      <c r="F380" s="85" t="str">
        <f>IF(ISNA(INDEX(Sheet6!$E$2:$AS$78,SingleArchiveResults!$A$348,SingleArchiveResults!E380)),"..",IF(INDEX(Sheet6!$E$2:$AS$78,SingleArchiveResults!$A$348,SingleArchiveResults!E380)=0,"..",INDEX(Sheet6!$E$2:$AS$78,SingleArchiveResults!$A$348,SingleArchiveResults!E380)))</f>
        <v>..</v>
      </c>
    </row>
    <row r="381" spans="2:6" ht="32.1" customHeight="1" x14ac:dyDescent="0.2">
      <c r="B381" s="221"/>
      <c r="C381" s="219" t="s">
        <v>554</v>
      </c>
      <c r="D381" s="219"/>
      <c r="E381" s="30">
        <v>34</v>
      </c>
      <c r="F381" s="78" t="str">
        <f>IF(ISNA(INDEX(Sheet6!$E$2:$AS$78,SingleArchiveResults!$A$348,SingleArchiveResults!E381)),"..",IF(INDEX(Sheet6!$E$2:$AS$78,SingleArchiveResults!$A$348,SingleArchiveResults!E381)=0,"..",INDEX(Sheet6!$E$2:$AS$78,SingleArchiveResults!$A$348,SingleArchiveResults!E381)))</f>
        <v>..</v>
      </c>
    </row>
    <row r="382" spans="2:6" ht="32.1" customHeight="1" x14ac:dyDescent="0.2">
      <c r="B382" s="221"/>
      <c r="C382" s="218" t="s">
        <v>555</v>
      </c>
      <c r="D382" s="218"/>
      <c r="E382" s="82">
        <v>35</v>
      </c>
      <c r="F382" s="85" t="str">
        <f>IF(ISNA(INDEX(Sheet6!$E$2:$AS$78,SingleArchiveResults!$A$348,SingleArchiveResults!E382)),"..",IF(INDEX(Sheet6!$E$2:$AS$78,SingleArchiveResults!$A$348,SingleArchiveResults!E382)=0,"..",INDEX(Sheet6!$E$2:$AS$78,SingleArchiveResults!$A$348,SingleArchiveResults!E382)))</f>
        <v>..</v>
      </c>
    </row>
    <row r="383" spans="2:6" ht="32.1" customHeight="1" x14ac:dyDescent="0.2">
      <c r="B383" s="221"/>
      <c r="C383" s="219" t="s">
        <v>556</v>
      </c>
      <c r="D383" s="219"/>
      <c r="E383" s="30">
        <v>36</v>
      </c>
      <c r="F383" s="78" t="str">
        <f>IF(ISNA(INDEX(Sheet6!$E$2:$AS$78,SingleArchiveResults!$A$348,SingleArchiveResults!E383)),"..",IF(INDEX(Sheet6!$E$2:$AS$78,SingleArchiveResults!$A$348,SingleArchiveResults!E383)=0,"..",INDEX(Sheet6!$E$2:$AS$78,SingleArchiveResults!$A$348,SingleArchiveResults!E383)))</f>
        <v>..</v>
      </c>
    </row>
    <row r="384" spans="2:6" ht="32.1" customHeight="1" x14ac:dyDescent="0.2">
      <c r="B384" s="221"/>
      <c r="C384" s="218" t="s">
        <v>557</v>
      </c>
      <c r="D384" s="218"/>
      <c r="E384" s="82">
        <v>37</v>
      </c>
      <c r="F384" s="85" t="str">
        <f>IF(ISNA(INDEX(Sheet6!$E$2:$AS$78,SingleArchiveResults!$A$348,SingleArchiveResults!E384)),"..",IF(INDEX(Sheet6!$E$2:$AS$78,SingleArchiveResults!$A$348,SingleArchiveResults!E384)=0,"..",INDEX(Sheet6!$E$2:$AS$78,SingleArchiveResults!$A$348,SingleArchiveResults!E384)))</f>
        <v>..</v>
      </c>
    </row>
    <row r="385" spans="2:6" ht="32.1" customHeight="1" x14ac:dyDescent="0.2">
      <c r="B385" s="221"/>
      <c r="C385" s="219" t="s">
        <v>558</v>
      </c>
      <c r="D385" s="219"/>
      <c r="E385" s="30">
        <v>38</v>
      </c>
      <c r="F385" s="78" t="str">
        <f>IF(ISNA(INDEX(Sheet6!$E$2:$AS$78,SingleArchiveResults!$A$348,SingleArchiveResults!E385)),"..",IF(INDEX(Sheet6!$E$2:$AS$78,SingleArchiveResults!$A$348,SingleArchiveResults!E385)=0,"..",INDEX(Sheet6!$E$2:$AS$78,SingleArchiveResults!$A$348,SingleArchiveResults!E385)))</f>
        <v>..</v>
      </c>
    </row>
    <row r="386" spans="2:6" ht="32.1" customHeight="1" x14ac:dyDescent="0.2">
      <c r="B386" s="221"/>
      <c r="C386" s="222" t="s">
        <v>559</v>
      </c>
      <c r="D386" s="222"/>
      <c r="E386" s="82">
        <v>39</v>
      </c>
      <c r="F386" s="85" t="str">
        <f>IF(ISNA(INDEX(Sheet6!$E$2:$AS$78,SingleArchiveResults!$A$348,SingleArchiveResults!E386)),"..",IF(INDEX(Sheet6!$E$2:$AS$78,SingleArchiveResults!$A$348,SingleArchiveResults!E386)=0,"..",INDEX(Sheet6!$E$2:$AS$78,SingleArchiveResults!$A$348,SingleArchiveResults!E386)))</f>
        <v>..</v>
      </c>
    </row>
    <row r="387" spans="2:6" ht="32.1" customHeight="1" x14ac:dyDescent="0.2">
      <c r="B387" s="221"/>
      <c r="C387" s="219" t="s">
        <v>560</v>
      </c>
      <c r="D387" s="219"/>
      <c r="E387" s="82">
        <v>40</v>
      </c>
      <c r="F387" s="78" t="str">
        <f>IF(ISNA(INDEX(Sheet6!$E$2:$AS$78,SingleArchiveResults!$A$348,SingleArchiveResults!E387)),"..",IF(INDEX(Sheet6!$E$2:$AS$78,SingleArchiveResults!$A$348,SingleArchiveResults!E387)=0,"..",INDEX(Sheet6!$E$2:$AS$78,SingleArchiveResults!$A$348,SingleArchiveResults!E387)))</f>
        <v>..</v>
      </c>
    </row>
    <row r="388" spans="2:6" ht="32.1" customHeight="1" x14ac:dyDescent="0.2">
      <c r="B388" s="221"/>
      <c r="C388" s="222" t="s">
        <v>561</v>
      </c>
      <c r="D388" s="222"/>
      <c r="E388" s="82">
        <v>41</v>
      </c>
      <c r="F388" s="85" t="str">
        <f>IF(ISNA(INDEX(Sheet6!$E$2:$AS$78,SingleArchiveResults!$A$348,SingleArchiveResults!E388)),"..",IF(INDEX(Sheet6!$E$2:$AS$78,SingleArchiveResults!$A$348,SingleArchiveResults!E388)=0,"..",INDEX(Sheet6!$E$2:$AS$78,SingleArchiveResults!$A$348,SingleArchiveResults!E388)))</f>
        <v>..</v>
      </c>
    </row>
    <row r="389" spans="2:6" hidden="1" x14ac:dyDescent="0.2">
      <c r="F389" s="104"/>
    </row>
    <row r="390" spans="2:6" hidden="1" x14ac:dyDescent="0.2"/>
    <row r="391" spans="2:6" hidden="1" x14ac:dyDescent="0.2"/>
  </sheetData>
  <sheetProtection algorithmName="SHA-512" hashValue="iTANGA/OXrzqZLdovou6Ptg2f8ddQ3jdXNXSmQ++lnJCVNlL5bky9grN2S63YFqLWYny2D79bwZBJqvjzsDzdw==" saltValue="RYENO5t/y7c6mlIjObmULA==" spinCount="100000" sheet="1" objects="1" scenarios="1"/>
  <mergeCells count="141">
    <mergeCell ref="C376:D376"/>
    <mergeCell ref="C367:D367"/>
    <mergeCell ref="C368:D368"/>
    <mergeCell ref="C369:D369"/>
    <mergeCell ref="C370:D370"/>
    <mergeCell ref="C371:D371"/>
    <mergeCell ref="C387:D387"/>
    <mergeCell ref="C388:D388"/>
    <mergeCell ref="C382:D382"/>
    <mergeCell ref="C383:D383"/>
    <mergeCell ref="C384:D384"/>
    <mergeCell ref="C385:D385"/>
    <mergeCell ref="C386:D386"/>
    <mergeCell ref="C377:D377"/>
    <mergeCell ref="C378:D378"/>
    <mergeCell ref="C379:D379"/>
    <mergeCell ref="C380:D380"/>
    <mergeCell ref="C381:D381"/>
    <mergeCell ref="C362:D362"/>
    <mergeCell ref="C363:D363"/>
    <mergeCell ref="C364:D364"/>
    <mergeCell ref="C365:D365"/>
    <mergeCell ref="C366:D366"/>
    <mergeCell ref="B348:B388"/>
    <mergeCell ref="C348:D348"/>
    <mergeCell ref="C349:D349"/>
    <mergeCell ref="C350:D350"/>
    <mergeCell ref="C351:D351"/>
    <mergeCell ref="C352:D352"/>
    <mergeCell ref="C353:D353"/>
    <mergeCell ref="C354:D354"/>
    <mergeCell ref="C355:D355"/>
    <mergeCell ref="C356:D356"/>
    <mergeCell ref="C357:D357"/>
    <mergeCell ref="C358:D358"/>
    <mergeCell ref="C359:D359"/>
    <mergeCell ref="C360:D360"/>
    <mergeCell ref="C361:D361"/>
    <mergeCell ref="C372:D372"/>
    <mergeCell ref="C373:D373"/>
    <mergeCell ref="C374:D374"/>
    <mergeCell ref="C375:D375"/>
    <mergeCell ref="B19:C32"/>
    <mergeCell ref="A34:A35"/>
    <mergeCell ref="B34:C35"/>
    <mergeCell ref="B271:B273"/>
    <mergeCell ref="C271:C273"/>
    <mergeCell ref="C190:C196"/>
    <mergeCell ref="A4:A7"/>
    <mergeCell ref="B4:C7"/>
    <mergeCell ref="A9:A12"/>
    <mergeCell ref="B9:C12"/>
    <mergeCell ref="A14:A17"/>
    <mergeCell ref="B14:C17"/>
    <mergeCell ref="B37:C48"/>
    <mergeCell ref="A50:A52"/>
    <mergeCell ref="B50:B60"/>
    <mergeCell ref="C50:C52"/>
    <mergeCell ref="A54:A56"/>
    <mergeCell ref="C54:C56"/>
    <mergeCell ref="A58:A60"/>
    <mergeCell ref="C58:C60"/>
    <mergeCell ref="A62:A68"/>
    <mergeCell ref="B62:B108"/>
    <mergeCell ref="C62:C68"/>
    <mergeCell ref="A70:A76"/>
    <mergeCell ref="C70:C76"/>
    <mergeCell ref="A78:A84"/>
    <mergeCell ref="C78:C84"/>
    <mergeCell ref="A86:A92"/>
    <mergeCell ref="C86:C92"/>
    <mergeCell ref="A94:A100"/>
    <mergeCell ref="C94:C100"/>
    <mergeCell ref="A102:A108"/>
    <mergeCell ref="C102:C108"/>
    <mergeCell ref="A110:A116"/>
    <mergeCell ref="B110:B156"/>
    <mergeCell ref="C110:C116"/>
    <mergeCell ref="A118:A124"/>
    <mergeCell ref="C118:C124"/>
    <mergeCell ref="A126:A132"/>
    <mergeCell ref="C126:C132"/>
    <mergeCell ref="A134:A140"/>
    <mergeCell ref="C134:C140"/>
    <mergeCell ref="A142:A148"/>
    <mergeCell ref="C142:C148"/>
    <mergeCell ref="A150:A156"/>
    <mergeCell ref="C150:C156"/>
    <mergeCell ref="B275:C275"/>
    <mergeCell ref="A277:A280"/>
    <mergeCell ref="B277:B300"/>
    <mergeCell ref="C277:C280"/>
    <mergeCell ref="A282:A285"/>
    <mergeCell ref="C282:C285"/>
    <mergeCell ref="A287:A290"/>
    <mergeCell ref="C287:C290"/>
    <mergeCell ref="A158:A164"/>
    <mergeCell ref="B158:B220"/>
    <mergeCell ref="C158:C164"/>
    <mergeCell ref="A166:A172"/>
    <mergeCell ref="C166:C172"/>
    <mergeCell ref="A174:A180"/>
    <mergeCell ref="C174:C180"/>
    <mergeCell ref="A182:A188"/>
    <mergeCell ref="C182:C188"/>
    <mergeCell ref="A190:A196"/>
    <mergeCell ref="A198:A204"/>
    <mergeCell ref="C198:C204"/>
    <mergeCell ref="A206:A212"/>
    <mergeCell ref="C206:C212"/>
    <mergeCell ref="A214:A220"/>
    <mergeCell ref="C214:C220"/>
    <mergeCell ref="A271:A273"/>
    <mergeCell ref="A222:A228"/>
    <mergeCell ref="B222:B244"/>
    <mergeCell ref="C222:C228"/>
    <mergeCell ref="A230:A236"/>
    <mergeCell ref="C230:C236"/>
    <mergeCell ref="A238:A244"/>
    <mergeCell ref="C238:C244"/>
    <mergeCell ref="A246:A248"/>
    <mergeCell ref="B246:C248"/>
    <mergeCell ref="A250:A256"/>
    <mergeCell ref="B250:C256"/>
    <mergeCell ref="B258:C269"/>
    <mergeCell ref="A292:A295"/>
    <mergeCell ref="C292:C295"/>
    <mergeCell ref="A297:A300"/>
    <mergeCell ref="C297:C300"/>
    <mergeCell ref="B336:C346"/>
    <mergeCell ref="A317:A318"/>
    <mergeCell ref="B317:C318"/>
    <mergeCell ref="A320:A326"/>
    <mergeCell ref="B320:C326"/>
    <mergeCell ref="A328:A334"/>
    <mergeCell ref="B328:C334"/>
    <mergeCell ref="A309:A315"/>
    <mergeCell ref="B309:C315"/>
    <mergeCell ref="B302:C302"/>
    <mergeCell ref="A304:A307"/>
    <mergeCell ref="B304:C307"/>
  </mergeCell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Data!$B$4:$B$120</xm:f>
          </x14:formula1>
          <xm:sqref>B2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8"/>
  <sheetViews>
    <sheetView zoomScale="75" zoomScaleNormal="75" workbookViewId="0">
      <pane xSplit="4" ySplit="1" topLeftCell="E41" activePane="bottomRight" state="frozen"/>
      <selection pane="topRight" activeCell="C1" sqref="C1"/>
      <selection pane="bottomLeft" activeCell="A2" sqref="A2"/>
      <selection pane="bottomRight" activeCell="E68" sqref="E68"/>
    </sheetView>
  </sheetViews>
  <sheetFormatPr defaultRowHeight="15" x14ac:dyDescent="0.25"/>
  <cols>
    <col min="2" max="2" width="10.28515625" style="13" bestFit="1" customWidth="1"/>
    <col min="3" max="3" width="15.85546875" style="13" bestFit="1" customWidth="1"/>
    <col min="4" max="4" width="85.42578125" bestFit="1" customWidth="1"/>
  </cols>
  <sheetData>
    <row r="1" spans="1:45" ht="89.25" x14ac:dyDescent="0.25">
      <c r="A1" s="93"/>
      <c r="B1" s="56" t="s">
        <v>229</v>
      </c>
      <c r="C1" s="56" t="s">
        <v>230</v>
      </c>
      <c r="D1" s="93"/>
      <c r="E1" s="94" t="s">
        <v>521</v>
      </c>
      <c r="F1" s="94" t="s">
        <v>522</v>
      </c>
      <c r="G1" s="94" t="s">
        <v>523</v>
      </c>
      <c r="H1" s="94" t="s">
        <v>524</v>
      </c>
      <c r="I1" s="94" t="s">
        <v>525</v>
      </c>
      <c r="J1" s="94" t="s">
        <v>526</v>
      </c>
      <c r="K1" s="94" t="s">
        <v>527</v>
      </c>
      <c r="L1" s="94" t="s">
        <v>528</v>
      </c>
      <c r="M1" s="94" t="s">
        <v>529</v>
      </c>
      <c r="N1" s="94" t="s">
        <v>530</v>
      </c>
      <c r="O1" s="94" t="s">
        <v>531</v>
      </c>
      <c r="P1" s="94" t="s">
        <v>532</v>
      </c>
      <c r="Q1" s="94" t="s">
        <v>533</v>
      </c>
      <c r="R1" s="94" t="s">
        <v>534</v>
      </c>
      <c r="S1" s="94" t="s">
        <v>535</v>
      </c>
      <c r="T1" s="94" t="s">
        <v>536</v>
      </c>
      <c r="U1" s="94" t="s">
        <v>537</v>
      </c>
      <c r="V1" s="94" t="s">
        <v>538</v>
      </c>
      <c r="W1" s="94" t="s">
        <v>539</v>
      </c>
      <c r="X1" s="94" t="s">
        <v>540</v>
      </c>
      <c r="Y1" s="94" t="s">
        <v>541</v>
      </c>
      <c r="Z1" s="94" t="s">
        <v>542</v>
      </c>
      <c r="AA1" s="94" t="s">
        <v>543</v>
      </c>
      <c r="AB1" s="94" t="s">
        <v>544</v>
      </c>
      <c r="AC1" s="94" t="s">
        <v>545</v>
      </c>
      <c r="AD1" s="94" t="s">
        <v>546</v>
      </c>
      <c r="AE1" s="94" t="s">
        <v>547</v>
      </c>
      <c r="AF1" s="94" t="s">
        <v>548</v>
      </c>
      <c r="AG1" s="94" t="s">
        <v>549</v>
      </c>
      <c r="AH1" s="94" t="s">
        <v>550</v>
      </c>
      <c r="AI1" s="94" t="s">
        <v>551</v>
      </c>
      <c r="AJ1" s="94" t="s">
        <v>552</v>
      </c>
      <c r="AK1" s="94" t="s">
        <v>553</v>
      </c>
      <c r="AL1" s="94" t="s">
        <v>554</v>
      </c>
      <c r="AM1" s="94" t="s">
        <v>555</v>
      </c>
      <c r="AN1" s="94" t="s">
        <v>556</v>
      </c>
      <c r="AO1" s="94" t="s">
        <v>557</v>
      </c>
      <c r="AP1" s="94" t="s">
        <v>558</v>
      </c>
      <c r="AQ1" s="94" t="s">
        <v>559</v>
      </c>
      <c r="AR1" s="94" t="s">
        <v>560</v>
      </c>
      <c r="AS1" s="94" t="s">
        <v>561</v>
      </c>
    </row>
    <row r="2" spans="1:45" x14ac:dyDescent="0.25">
      <c r="A2" s="95" t="s">
        <v>408</v>
      </c>
      <c r="B2" s="103" t="s">
        <v>4</v>
      </c>
      <c r="C2" s="103" t="s">
        <v>0</v>
      </c>
      <c r="D2" s="96" t="s">
        <v>237</v>
      </c>
      <c r="E2" s="97"/>
      <c r="F2" s="97"/>
      <c r="G2" s="97"/>
      <c r="H2" s="97"/>
      <c r="I2" s="97">
        <v>1</v>
      </c>
      <c r="J2" s="97"/>
      <c r="K2" s="97"/>
      <c r="L2" s="97"/>
      <c r="M2" s="97"/>
      <c r="N2" s="97"/>
      <c r="O2" s="97"/>
      <c r="P2" s="97"/>
      <c r="Q2" s="97"/>
      <c r="R2" s="97"/>
      <c r="S2" s="97"/>
      <c r="T2" s="97"/>
      <c r="U2" s="97"/>
      <c r="V2" s="97"/>
      <c r="W2" s="97"/>
      <c r="X2" s="97">
        <v>1</v>
      </c>
      <c r="Y2" s="97"/>
      <c r="Z2" s="97"/>
      <c r="AA2" s="97"/>
      <c r="AB2" s="97"/>
      <c r="AC2" s="97"/>
      <c r="AD2" s="97"/>
      <c r="AE2" s="97"/>
      <c r="AF2" s="97"/>
      <c r="AG2" s="97"/>
      <c r="AH2" s="97"/>
      <c r="AI2" s="97"/>
      <c r="AJ2" s="97"/>
      <c r="AK2" s="97"/>
      <c r="AL2" s="97"/>
      <c r="AM2" s="97"/>
      <c r="AN2" s="97"/>
      <c r="AO2" s="97"/>
      <c r="AP2" s="97"/>
      <c r="AQ2" s="97"/>
      <c r="AR2" s="97"/>
      <c r="AS2" s="97"/>
    </row>
    <row r="3" spans="1:45" x14ac:dyDescent="0.25">
      <c r="A3" s="98" t="s">
        <v>409</v>
      </c>
      <c r="B3" s="103" t="s">
        <v>4</v>
      </c>
      <c r="C3" s="103" t="s">
        <v>0</v>
      </c>
      <c r="D3" s="96" t="s">
        <v>238</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v>1</v>
      </c>
    </row>
    <row r="4" spans="1:45" x14ac:dyDescent="0.25">
      <c r="A4" s="98" t="s">
        <v>410</v>
      </c>
      <c r="B4" s="103" t="s">
        <v>4</v>
      </c>
      <c r="C4" s="103" t="s">
        <v>0</v>
      </c>
      <c r="D4" s="96" t="s">
        <v>239</v>
      </c>
      <c r="E4" s="99">
        <v>2</v>
      </c>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row>
    <row r="5" spans="1:45" x14ac:dyDescent="0.25">
      <c r="A5" s="98" t="s">
        <v>411</v>
      </c>
      <c r="B5" s="103" t="s">
        <v>4</v>
      </c>
      <c r="C5" s="103" t="s">
        <v>0</v>
      </c>
      <c r="D5" s="96" t="s">
        <v>240</v>
      </c>
      <c r="E5" s="99"/>
      <c r="F5" s="99"/>
      <c r="G5" s="99"/>
      <c r="H5" s="99"/>
      <c r="I5" s="99">
        <v>1</v>
      </c>
      <c r="J5" s="99"/>
      <c r="K5" s="99"/>
      <c r="L5" s="99"/>
      <c r="M5" s="99"/>
      <c r="N5" s="99">
        <v>1</v>
      </c>
      <c r="O5" s="99"/>
      <c r="P5" s="99">
        <v>1</v>
      </c>
      <c r="Q5" s="99"/>
      <c r="R5" s="99"/>
      <c r="S5" s="99"/>
      <c r="T5" s="99"/>
      <c r="U5" s="99"/>
      <c r="V5" s="99"/>
      <c r="W5" s="99"/>
      <c r="X5" s="99">
        <v>1</v>
      </c>
      <c r="Y5" s="99"/>
      <c r="Z5" s="99"/>
      <c r="AA5" s="99"/>
      <c r="AB5" s="99"/>
      <c r="AC5" s="99"/>
      <c r="AD5" s="99"/>
      <c r="AE5" s="99"/>
      <c r="AF5" s="99"/>
      <c r="AG5" s="99"/>
      <c r="AH5" s="99"/>
      <c r="AI5" s="99"/>
      <c r="AJ5" s="99"/>
      <c r="AK5" s="99"/>
      <c r="AL5" s="99"/>
      <c r="AM5" s="99"/>
      <c r="AN5" s="99">
        <v>1</v>
      </c>
      <c r="AO5" s="99"/>
      <c r="AP5" s="99"/>
      <c r="AQ5" s="99"/>
      <c r="AR5" s="99"/>
      <c r="AS5" s="99"/>
    </row>
    <row r="6" spans="1:45" x14ac:dyDescent="0.25">
      <c r="A6" s="98" t="s">
        <v>412</v>
      </c>
      <c r="B6" s="103" t="s">
        <v>5</v>
      </c>
      <c r="C6" s="103" t="s">
        <v>0</v>
      </c>
      <c r="D6" s="96" t="s">
        <v>297</v>
      </c>
      <c r="E6" s="99">
        <v>2</v>
      </c>
      <c r="F6" s="99"/>
      <c r="G6" s="99"/>
      <c r="H6" s="99"/>
      <c r="I6" s="99">
        <v>2</v>
      </c>
      <c r="J6" s="99"/>
      <c r="K6" s="99"/>
      <c r="L6" s="99">
        <v>1</v>
      </c>
      <c r="M6" s="99"/>
      <c r="N6" s="99"/>
      <c r="O6" s="99">
        <v>2</v>
      </c>
      <c r="P6" s="99">
        <v>1</v>
      </c>
      <c r="Q6" s="99"/>
      <c r="R6" s="99"/>
      <c r="S6" s="99"/>
      <c r="T6" s="99"/>
      <c r="U6" s="99"/>
      <c r="V6" s="99"/>
      <c r="W6" s="99"/>
      <c r="X6" s="99">
        <v>2</v>
      </c>
      <c r="Y6" s="99"/>
      <c r="Z6" s="99"/>
      <c r="AA6" s="99"/>
      <c r="AB6" s="99"/>
      <c r="AC6" s="99"/>
      <c r="AD6" s="99"/>
      <c r="AE6" s="99"/>
      <c r="AF6" s="99"/>
      <c r="AG6" s="99"/>
      <c r="AH6" s="99"/>
      <c r="AI6" s="99"/>
      <c r="AJ6" s="99"/>
      <c r="AK6" s="99"/>
      <c r="AL6" s="99"/>
      <c r="AM6" s="99"/>
      <c r="AN6" s="99"/>
      <c r="AO6" s="99"/>
      <c r="AP6" s="99"/>
      <c r="AQ6" s="99"/>
      <c r="AR6" s="99"/>
      <c r="AS6" s="99">
        <v>6</v>
      </c>
    </row>
    <row r="7" spans="1:45" x14ac:dyDescent="0.25">
      <c r="A7" s="98" t="s">
        <v>415</v>
      </c>
      <c r="B7" s="103" t="s">
        <v>4</v>
      </c>
      <c r="C7" s="103" t="s">
        <v>0</v>
      </c>
      <c r="D7" s="96" t="s">
        <v>243</v>
      </c>
      <c r="E7" s="99">
        <v>2</v>
      </c>
      <c r="F7" s="99"/>
      <c r="G7" s="99"/>
      <c r="H7" s="99"/>
      <c r="I7" s="99"/>
      <c r="J7" s="99"/>
      <c r="K7" s="99"/>
      <c r="L7" s="99"/>
      <c r="M7" s="99"/>
      <c r="N7" s="99"/>
      <c r="O7" s="99"/>
      <c r="P7" s="99">
        <v>2</v>
      </c>
      <c r="Q7" s="99"/>
      <c r="R7" s="99"/>
      <c r="S7" s="99"/>
      <c r="T7" s="99"/>
      <c r="U7" s="99"/>
      <c r="V7" s="99"/>
      <c r="W7" s="99"/>
      <c r="X7" s="99"/>
      <c r="Y7" s="99"/>
      <c r="Z7" s="99"/>
      <c r="AA7" s="99"/>
      <c r="AB7" s="99"/>
      <c r="AC7" s="99"/>
      <c r="AD7" s="99"/>
      <c r="AE7" s="99"/>
      <c r="AF7" s="99"/>
      <c r="AG7" s="99"/>
      <c r="AH7" s="99"/>
      <c r="AI7" s="99"/>
      <c r="AJ7" s="99"/>
      <c r="AK7" s="99"/>
      <c r="AL7" s="99"/>
      <c r="AM7" s="99"/>
      <c r="AN7" s="99"/>
      <c r="AO7" s="99"/>
      <c r="AP7" s="99">
        <v>1</v>
      </c>
      <c r="AQ7" s="99"/>
      <c r="AR7" s="99"/>
      <c r="AS7" s="99">
        <v>2</v>
      </c>
    </row>
    <row r="8" spans="1:45" x14ac:dyDescent="0.25">
      <c r="A8" s="98" t="s">
        <v>417</v>
      </c>
      <c r="B8" s="103" t="s">
        <v>4</v>
      </c>
      <c r="C8" s="103" t="s">
        <v>0</v>
      </c>
      <c r="D8" s="96" t="s">
        <v>245</v>
      </c>
      <c r="E8" s="99"/>
      <c r="F8" s="99"/>
      <c r="G8" s="99"/>
      <c r="H8" s="99"/>
      <c r="I8" s="99">
        <v>1</v>
      </c>
      <c r="J8" s="99"/>
      <c r="K8" s="99"/>
      <c r="L8" s="99"/>
      <c r="M8" s="99"/>
      <c r="N8" s="99"/>
      <c r="O8" s="99"/>
      <c r="P8" s="99"/>
      <c r="Q8" s="99"/>
      <c r="R8" s="99"/>
      <c r="S8" s="99"/>
      <c r="T8" s="99"/>
      <c r="U8" s="99"/>
      <c r="V8" s="99"/>
      <c r="W8" s="99"/>
      <c r="X8" s="99"/>
      <c r="Y8" s="99"/>
      <c r="Z8" s="99"/>
      <c r="AA8" s="99"/>
      <c r="AB8" s="99"/>
      <c r="AC8" s="99"/>
      <c r="AD8" s="99">
        <v>1</v>
      </c>
      <c r="AE8" s="99">
        <v>1</v>
      </c>
      <c r="AF8" s="99"/>
      <c r="AG8" s="99"/>
      <c r="AH8" s="99"/>
      <c r="AI8" s="99"/>
      <c r="AJ8" s="99"/>
      <c r="AK8" s="99"/>
      <c r="AL8" s="99"/>
      <c r="AM8" s="99"/>
      <c r="AN8" s="99"/>
      <c r="AO8" s="99"/>
      <c r="AP8" s="99"/>
      <c r="AQ8" s="99"/>
      <c r="AR8" s="99"/>
      <c r="AS8" s="99">
        <v>1</v>
      </c>
    </row>
    <row r="9" spans="1:45" x14ac:dyDescent="0.25">
      <c r="A9" s="98" t="s">
        <v>418</v>
      </c>
      <c r="B9" s="103" t="s">
        <v>4</v>
      </c>
      <c r="C9" s="103" t="s">
        <v>0</v>
      </c>
      <c r="D9" s="96" t="s">
        <v>246</v>
      </c>
      <c r="E9" s="99">
        <v>1</v>
      </c>
      <c r="F9" s="99"/>
      <c r="G9" s="99"/>
      <c r="H9" s="99"/>
      <c r="I9" s="99">
        <v>1</v>
      </c>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v>1</v>
      </c>
    </row>
    <row r="10" spans="1:45" x14ac:dyDescent="0.25">
      <c r="A10" s="98" t="s">
        <v>419</v>
      </c>
      <c r="B10" s="103" t="s">
        <v>4</v>
      </c>
      <c r="C10" s="103" t="s">
        <v>0</v>
      </c>
      <c r="D10" s="96" t="s">
        <v>247</v>
      </c>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v>2</v>
      </c>
    </row>
    <row r="11" spans="1:45" x14ac:dyDescent="0.25">
      <c r="A11" s="98" t="s">
        <v>420</v>
      </c>
      <c r="B11" s="103" t="s">
        <v>4</v>
      </c>
      <c r="C11" s="103" t="s">
        <v>0</v>
      </c>
      <c r="D11" s="96" t="s">
        <v>248</v>
      </c>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v>1</v>
      </c>
    </row>
    <row r="12" spans="1:45" x14ac:dyDescent="0.25">
      <c r="A12" s="98" t="s">
        <v>421</v>
      </c>
      <c r="B12" s="103" t="s">
        <v>5</v>
      </c>
      <c r="C12" s="103" t="s">
        <v>0</v>
      </c>
      <c r="D12" s="96" t="s">
        <v>298</v>
      </c>
      <c r="E12" s="99"/>
      <c r="F12" s="99"/>
      <c r="G12" s="99"/>
      <c r="H12" s="99"/>
      <c r="I12" s="99"/>
      <c r="J12" s="99"/>
      <c r="K12" s="99"/>
      <c r="L12" s="99"/>
      <c r="M12" s="99"/>
      <c r="N12" s="99"/>
      <c r="O12" s="99"/>
      <c r="P12" s="99"/>
      <c r="Q12" s="99"/>
      <c r="R12" s="99"/>
      <c r="S12" s="99"/>
      <c r="T12" s="99">
        <v>1</v>
      </c>
      <c r="U12" s="99"/>
      <c r="V12" s="99"/>
      <c r="W12" s="99"/>
      <c r="X12" s="99"/>
      <c r="Y12" s="99"/>
      <c r="Z12" s="99"/>
      <c r="AA12" s="99"/>
      <c r="AB12" s="99"/>
      <c r="AC12" s="99"/>
      <c r="AD12" s="99"/>
      <c r="AE12" s="99">
        <v>1</v>
      </c>
      <c r="AF12" s="99">
        <v>1</v>
      </c>
      <c r="AG12" s="99"/>
      <c r="AH12" s="99"/>
      <c r="AI12" s="99"/>
      <c r="AJ12" s="99"/>
      <c r="AK12" s="99"/>
      <c r="AL12" s="99"/>
      <c r="AM12" s="99"/>
      <c r="AN12" s="99"/>
      <c r="AO12" s="99"/>
      <c r="AP12" s="99"/>
      <c r="AQ12" s="99"/>
      <c r="AR12" s="99"/>
      <c r="AS12" s="99">
        <v>6</v>
      </c>
    </row>
    <row r="13" spans="1:45" x14ac:dyDescent="0.25">
      <c r="A13" s="98" t="s">
        <v>422</v>
      </c>
      <c r="B13" s="103" t="s">
        <v>4</v>
      </c>
      <c r="C13" s="103" t="s">
        <v>0</v>
      </c>
      <c r="D13" s="96" t="s">
        <v>249</v>
      </c>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v>1</v>
      </c>
      <c r="AE13" s="99"/>
      <c r="AF13" s="99"/>
      <c r="AG13" s="99"/>
      <c r="AH13" s="99"/>
      <c r="AI13" s="99"/>
      <c r="AJ13" s="99"/>
      <c r="AK13" s="99"/>
      <c r="AL13" s="99"/>
      <c r="AM13" s="99"/>
      <c r="AN13" s="99"/>
      <c r="AO13" s="99"/>
      <c r="AP13" s="99"/>
      <c r="AQ13" s="99"/>
      <c r="AR13" s="99"/>
      <c r="AS13" s="99">
        <v>2</v>
      </c>
    </row>
    <row r="14" spans="1:45" x14ac:dyDescent="0.25">
      <c r="A14" s="98" t="s">
        <v>425</v>
      </c>
      <c r="B14" s="103" t="s">
        <v>4</v>
      </c>
      <c r="C14" s="103" t="s">
        <v>0</v>
      </c>
      <c r="D14" s="96" t="s">
        <v>252</v>
      </c>
      <c r="E14" s="99"/>
      <c r="F14" s="99"/>
      <c r="G14" s="99"/>
      <c r="H14" s="99"/>
      <c r="I14" s="99"/>
      <c r="J14" s="99"/>
      <c r="K14" s="99"/>
      <c r="L14" s="99"/>
      <c r="M14" s="99"/>
      <c r="N14" s="99">
        <v>1</v>
      </c>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row>
    <row r="15" spans="1:45" x14ac:dyDescent="0.25">
      <c r="A15" s="98" t="s">
        <v>426</v>
      </c>
      <c r="B15" s="103" t="s">
        <v>4</v>
      </c>
      <c r="C15" s="103" t="s">
        <v>0</v>
      </c>
      <c r="D15" s="96" t="s">
        <v>253</v>
      </c>
      <c r="E15" s="99"/>
      <c r="F15" s="99"/>
      <c r="G15" s="99"/>
      <c r="H15" s="99"/>
      <c r="I15" s="99"/>
      <c r="J15" s="99"/>
      <c r="K15" s="99"/>
      <c r="L15" s="99"/>
      <c r="M15" s="99"/>
      <c r="N15" s="99"/>
      <c r="O15" s="99">
        <v>1</v>
      </c>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row>
    <row r="16" spans="1:45" x14ac:dyDescent="0.25">
      <c r="A16" s="98" t="s">
        <v>430</v>
      </c>
      <c r="B16" s="103" t="s">
        <v>6</v>
      </c>
      <c r="C16" s="103" t="s">
        <v>0</v>
      </c>
      <c r="D16" s="96" t="s">
        <v>306</v>
      </c>
      <c r="E16" s="99">
        <v>1</v>
      </c>
      <c r="F16" s="99"/>
      <c r="G16" s="99"/>
      <c r="H16" s="99"/>
      <c r="I16" s="99">
        <v>2</v>
      </c>
      <c r="J16" s="99"/>
      <c r="K16" s="99"/>
      <c r="L16" s="99"/>
      <c r="M16" s="99"/>
      <c r="N16" s="99"/>
      <c r="O16" s="99"/>
      <c r="P16" s="99"/>
      <c r="Q16" s="99"/>
      <c r="R16" s="99"/>
      <c r="S16" s="99"/>
      <c r="T16" s="99"/>
      <c r="U16" s="99"/>
      <c r="V16" s="99"/>
      <c r="W16" s="99"/>
      <c r="X16" s="99">
        <v>1</v>
      </c>
      <c r="Y16" s="99"/>
      <c r="Z16" s="99"/>
      <c r="AA16" s="99"/>
      <c r="AB16" s="99"/>
      <c r="AC16" s="99"/>
      <c r="AD16" s="99"/>
      <c r="AE16" s="99">
        <v>1</v>
      </c>
      <c r="AF16" s="99">
        <v>1</v>
      </c>
      <c r="AG16" s="99"/>
      <c r="AH16" s="99"/>
      <c r="AI16" s="99"/>
      <c r="AJ16" s="99"/>
      <c r="AK16" s="99"/>
      <c r="AL16" s="99"/>
      <c r="AM16" s="99"/>
      <c r="AN16" s="99"/>
      <c r="AO16" s="99"/>
      <c r="AP16" s="99"/>
      <c r="AQ16" s="99"/>
      <c r="AR16" s="99"/>
      <c r="AS16" s="99">
        <v>6</v>
      </c>
    </row>
    <row r="17" spans="1:45" x14ac:dyDescent="0.25">
      <c r="A17" s="98" t="s">
        <v>431</v>
      </c>
      <c r="B17" s="103" t="s">
        <v>6</v>
      </c>
      <c r="C17" s="103" t="s">
        <v>0</v>
      </c>
      <c r="D17" s="96" t="s">
        <v>307</v>
      </c>
      <c r="E17" s="99">
        <v>9</v>
      </c>
      <c r="F17" s="99">
        <v>1</v>
      </c>
      <c r="G17" s="99"/>
      <c r="H17" s="99"/>
      <c r="I17" s="99">
        <v>12</v>
      </c>
      <c r="J17" s="99"/>
      <c r="K17" s="99">
        <v>1</v>
      </c>
      <c r="L17" s="99"/>
      <c r="M17" s="99">
        <v>2</v>
      </c>
      <c r="N17" s="99">
        <v>1</v>
      </c>
      <c r="O17" s="99">
        <v>8</v>
      </c>
      <c r="P17" s="99">
        <v>5</v>
      </c>
      <c r="Q17" s="99"/>
      <c r="R17" s="99"/>
      <c r="S17" s="99">
        <v>1</v>
      </c>
      <c r="T17" s="99">
        <v>1</v>
      </c>
      <c r="U17" s="99"/>
      <c r="V17" s="99">
        <v>1</v>
      </c>
      <c r="W17" s="99"/>
      <c r="X17" s="99">
        <v>5</v>
      </c>
      <c r="Y17" s="99">
        <v>1</v>
      </c>
      <c r="Z17" s="99"/>
      <c r="AA17" s="99">
        <v>2</v>
      </c>
      <c r="AB17" s="99">
        <v>1</v>
      </c>
      <c r="AC17" s="99"/>
      <c r="AD17" s="99">
        <v>3</v>
      </c>
      <c r="AE17" s="99">
        <v>5</v>
      </c>
      <c r="AF17" s="99">
        <v>2</v>
      </c>
      <c r="AG17" s="99">
        <v>3</v>
      </c>
      <c r="AH17" s="99">
        <v>1</v>
      </c>
      <c r="AI17" s="99"/>
      <c r="AJ17" s="99"/>
      <c r="AK17" s="99">
        <v>1</v>
      </c>
      <c r="AL17" s="99">
        <v>2</v>
      </c>
      <c r="AM17" s="99">
        <v>1</v>
      </c>
      <c r="AN17" s="99">
        <v>2</v>
      </c>
      <c r="AO17" s="99"/>
      <c r="AP17" s="99"/>
      <c r="AQ17" s="99"/>
      <c r="AR17" s="99"/>
      <c r="AS17" s="99">
        <v>20</v>
      </c>
    </row>
    <row r="18" spans="1:45" x14ac:dyDescent="0.25">
      <c r="A18" s="98" t="s">
        <v>432</v>
      </c>
      <c r="B18" s="103" t="s">
        <v>4</v>
      </c>
      <c r="C18" s="103" t="s">
        <v>0</v>
      </c>
      <c r="D18" s="96" t="s">
        <v>256</v>
      </c>
      <c r="E18" s="99">
        <v>4</v>
      </c>
      <c r="F18" s="99"/>
      <c r="G18" s="99">
        <v>1</v>
      </c>
      <c r="H18" s="99"/>
      <c r="I18" s="99">
        <v>3</v>
      </c>
      <c r="J18" s="99"/>
      <c r="K18" s="99"/>
      <c r="L18" s="99"/>
      <c r="M18" s="99"/>
      <c r="N18" s="99"/>
      <c r="O18" s="99">
        <v>2</v>
      </c>
      <c r="P18" s="99">
        <v>1</v>
      </c>
      <c r="Q18" s="99"/>
      <c r="R18" s="99"/>
      <c r="S18" s="99"/>
      <c r="T18" s="99"/>
      <c r="U18" s="99"/>
      <c r="V18" s="99"/>
      <c r="W18" s="99"/>
      <c r="X18" s="99"/>
      <c r="Y18" s="99">
        <v>1</v>
      </c>
      <c r="Z18" s="99"/>
      <c r="AA18" s="99"/>
      <c r="AB18" s="99"/>
      <c r="AC18" s="99"/>
      <c r="AD18" s="99"/>
      <c r="AE18" s="99"/>
      <c r="AF18" s="99"/>
      <c r="AG18" s="99">
        <v>1</v>
      </c>
      <c r="AH18" s="99"/>
      <c r="AI18" s="99"/>
      <c r="AJ18" s="99"/>
      <c r="AK18" s="99"/>
      <c r="AL18" s="99"/>
      <c r="AM18" s="99"/>
      <c r="AN18" s="99"/>
      <c r="AO18" s="99"/>
      <c r="AP18" s="99"/>
      <c r="AQ18" s="99"/>
      <c r="AR18" s="99"/>
      <c r="AS18" s="99">
        <v>5</v>
      </c>
    </row>
    <row r="19" spans="1:45" x14ac:dyDescent="0.25">
      <c r="A19" s="98" t="s">
        <v>433</v>
      </c>
      <c r="B19" s="103" t="s">
        <v>4</v>
      </c>
      <c r="C19" s="103" t="s">
        <v>0</v>
      </c>
      <c r="D19" s="96" t="s">
        <v>257</v>
      </c>
      <c r="E19" s="99"/>
      <c r="F19" s="99"/>
      <c r="G19" s="99"/>
      <c r="H19" s="99"/>
      <c r="I19" s="99"/>
      <c r="J19" s="99"/>
      <c r="K19" s="99"/>
      <c r="L19" s="99"/>
      <c r="M19" s="99"/>
      <c r="N19" s="99"/>
      <c r="O19" s="99"/>
      <c r="P19" s="99"/>
      <c r="Q19" s="99">
        <v>1</v>
      </c>
      <c r="R19" s="99"/>
      <c r="S19" s="99"/>
      <c r="T19" s="99"/>
      <c r="U19" s="99"/>
      <c r="V19" s="99"/>
      <c r="W19" s="99"/>
      <c r="X19" s="99"/>
      <c r="Y19" s="99"/>
      <c r="Z19" s="99"/>
      <c r="AA19" s="99"/>
      <c r="AB19" s="99"/>
      <c r="AC19" s="99"/>
      <c r="AD19" s="99"/>
      <c r="AE19" s="99"/>
      <c r="AF19" s="99"/>
      <c r="AG19" s="99"/>
      <c r="AH19" s="99"/>
      <c r="AI19" s="99"/>
      <c r="AJ19" s="99">
        <v>1</v>
      </c>
      <c r="AK19" s="99"/>
      <c r="AL19" s="99"/>
      <c r="AM19" s="99"/>
      <c r="AN19" s="99"/>
      <c r="AO19" s="99"/>
      <c r="AP19" s="99"/>
      <c r="AQ19" s="99"/>
      <c r="AR19" s="99"/>
      <c r="AS19" s="99"/>
    </row>
    <row r="20" spans="1:45" x14ac:dyDescent="0.25">
      <c r="A20" s="98" t="s">
        <v>434</v>
      </c>
      <c r="B20" s="103" t="s">
        <v>4</v>
      </c>
      <c r="C20" s="103" t="s">
        <v>0</v>
      </c>
      <c r="D20" s="96" t="s">
        <v>258</v>
      </c>
      <c r="E20" s="99">
        <v>1</v>
      </c>
      <c r="F20" s="99"/>
      <c r="G20" s="99"/>
      <c r="H20" s="99"/>
      <c r="I20" s="99">
        <v>1</v>
      </c>
      <c r="J20" s="99"/>
      <c r="K20" s="99"/>
      <c r="L20" s="99"/>
      <c r="M20" s="99"/>
      <c r="N20" s="99"/>
      <c r="O20" s="99"/>
      <c r="P20" s="99"/>
      <c r="Q20" s="99"/>
      <c r="R20" s="99"/>
      <c r="S20" s="99"/>
      <c r="T20" s="99"/>
      <c r="U20" s="99"/>
      <c r="V20" s="99"/>
      <c r="W20" s="99"/>
      <c r="X20" s="99"/>
      <c r="Y20" s="99"/>
      <c r="Z20" s="99"/>
      <c r="AA20" s="99"/>
      <c r="AB20" s="99"/>
      <c r="AC20" s="99"/>
      <c r="AD20" s="99"/>
      <c r="AE20" s="99">
        <v>1</v>
      </c>
      <c r="AF20" s="99"/>
      <c r="AG20" s="99"/>
      <c r="AH20" s="99"/>
      <c r="AI20" s="99">
        <v>1</v>
      </c>
      <c r="AJ20" s="99"/>
      <c r="AK20" s="99"/>
      <c r="AL20" s="99"/>
      <c r="AM20" s="99"/>
      <c r="AN20" s="99"/>
      <c r="AO20" s="99">
        <v>1</v>
      </c>
      <c r="AP20" s="99"/>
      <c r="AQ20" s="99"/>
      <c r="AR20" s="99"/>
      <c r="AS20" s="99"/>
    </row>
    <row r="21" spans="1:45" x14ac:dyDescent="0.25">
      <c r="A21" s="98" t="s">
        <v>435</v>
      </c>
      <c r="B21" s="103" t="s">
        <v>4</v>
      </c>
      <c r="C21" s="103" t="s">
        <v>0</v>
      </c>
      <c r="D21" s="96" t="s">
        <v>259</v>
      </c>
      <c r="E21" s="99"/>
      <c r="F21" s="99"/>
      <c r="G21" s="99"/>
      <c r="H21" s="99"/>
      <c r="I21" s="99">
        <v>2</v>
      </c>
      <c r="J21" s="99"/>
      <c r="K21" s="99"/>
      <c r="L21" s="99"/>
      <c r="M21" s="99"/>
      <c r="N21" s="99"/>
      <c r="O21" s="99"/>
      <c r="P21" s="99"/>
      <c r="Q21" s="99"/>
      <c r="R21" s="99"/>
      <c r="S21" s="99"/>
      <c r="T21" s="99"/>
      <c r="U21" s="99"/>
      <c r="V21" s="99"/>
      <c r="W21" s="99"/>
      <c r="X21" s="99"/>
      <c r="Y21" s="99"/>
      <c r="Z21" s="99"/>
      <c r="AA21" s="99"/>
      <c r="AB21" s="99"/>
      <c r="AC21" s="99"/>
      <c r="AD21" s="99"/>
      <c r="AE21" s="99">
        <v>1</v>
      </c>
      <c r="AF21" s="99"/>
      <c r="AG21" s="99"/>
      <c r="AH21" s="99"/>
      <c r="AI21" s="99"/>
      <c r="AJ21" s="99"/>
      <c r="AK21" s="99"/>
      <c r="AL21" s="99"/>
      <c r="AM21" s="99"/>
      <c r="AN21" s="99"/>
      <c r="AO21" s="99"/>
      <c r="AP21" s="99"/>
      <c r="AQ21" s="99"/>
      <c r="AR21" s="99"/>
      <c r="AS21" s="99"/>
    </row>
    <row r="22" spans="1:45" x14ac:dyDescent="0.25">
      <c r="A22" s="98" t="s">
        <v>436</v>
      </c>
      <c r="B22" s="103" t="s">
        <v>4</v>
      </c>
      <c r="C22" s="103" t="s">
        <v>0</v>
      </c>
      <c r="D22" s="96" t="s">
        <v>260</v>
      </c>
      <c r="E22" s="99"/>
      <c r="F22" s="99"/>
      <c r="G22" s="99"/>
      <c r="H22" s="99"/>
      <c r="I22" s="99">
        <v>1</v>
      </c>
      <c r="J22" s="99"/>
      <c r="K22" s="99"/>
      <c r="L22" s="99"/>
      <c r="M22" s="99"/>
      <c r="N22" s="99"/>
      <c r="O22" s="99"/>
      <c r="P22" s="99">
        <v>2</v>
      </c>
      <c r="Q22" s="99"/>
      <c r="R22" s="99"/>
      <c r="S22" s="99"/>
      <c r="T22" s="99"/>
      <c r="U22" s="99"/>
      <c r="V22" s="99"/>
      <c r="W22" s="99"/>
      <c r="X22" s="99">
        <v>1</v>
      </c>
      <c r="Y22" s="99"/>
      <c r="Z22" s="99"/>
      <c r="AA22" s="99"/>
      <c r="AB22" s="99"/>
      <c r="AC22" s="99"/>
      <c r="AD22" s="99"/>
      <c r="AE22" s="99"/>
      <c r="AF22" s="99"/>
      <c r="AG22" s="99"/>
      <c r="AH22" s="99"/>
      <c r="AI22" s="99"/>
      <c r="AJ22" s="99"/>
      <c r="AK22" s="99"/>
      <c r="AL22" s="99"/>
      <c r="AM22" s="99"/>
      <c r="AN22" s="99"/>
      <c r="AO22" s="99">
        <v>2</v>
      </c>
      <c r="AP22" s="99"/>
      <c r="AQ22" s="99"/>
      <c r="AR22" s="99"/>
      <c r="AS22" s="99">
        <v>1</v>
      </c>
    </row>
    <row r="23" spans="1:45" x14ac:dyDescent="0.25">
      <c r="A23" s="98" t="s">
        <v>437</v>
      </c>
      <c r="B23" s="103" t="s">
        <v>4</v>
      </c>
      <c r="C23" s="103" t="s">
        <v>0</v>
      </c>
      <c r="D23" s="96" t="s">
        <v>261</v>
      </c>
      <c r="E23" s="99"/>
      <c r="F23" s="99"/>
      <c r="G23" s="99"/>
      <c r="H23" s="99"/>
      <c r="I23" s="99"/>
      <c r="J23" s="99"/>
      <c r="K23" s="99"/>
      <c r="L23" s="99"/>
      <c r="M23" s="99"/>
      <c r="N23" s="99"/>
      <c r="O23" s="99"/>
      <c r="P23" s="99"/>
      <c r="Q23" s="99"/>
      <c r="R23" s="99"/>
      <c r="S23" s="99"/>
      <c r="T23" s="99"/>
      <c r="U23" s="99">
        <v>1</v>
      </c>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v>2</v>
      </c>
    </row>
    <row r="24" spans="1:45" x14ac:dyDescent="0.25">
      <c r="A24" s="98" t="s">
        <v>438</v>
      </c>
      <c r="B24" s="103" t="s">
        <v>5</v>
      </c>
      <c r="C24" s="103" t="s">
        <v>0</v>
      </c>
      <c r="D24" s="96" t="s">
        <v>299</v>
      </c>
      <c r="E24" s="99">
        <v>1</v>
      </c>
      <c r="F24" s="99"/>
      <c r="G24" s="99"/>
      <c r="H24" s="99"/>
      <c r="I24" s="99">
        <v>1</v>
      </c>
      <c r="J24" s="99"/>
      <c r="K24" s="99"/>
      <c r="L24" s="99"/>
      <c r="M24" s="99"/>
      <c r="N24" s="99"/>
      <c r="O24" s="99"/>
      <c r="P24" s="99"/>
      <c r="Q24" s="99"/>
      <c r="R24" s="99"/>
      <c r="S24" s="99"/>
      <c r="T24" s="99">
        <v>1</v>
      </c>
      <c r="U24" s="99"/>
      <c r="V24" s="99"/>
      <c r="W24" s="99"/>
      <c r="X24" s="99"/>
      <c r="Y24" s="99"/>
      <c r="Z24" s="99"/>
      <c r="AA24" s="99"/>
      <c r="AB24" s="99"/>
      <c r="AC24" s="99"/>
      <c r="AD24" s="99"/>
      <c r="AE24" s="99">
        <v>1</v>
      </c>
      <c r="AF24" s="99"/>
      <c r="AG24" s="99">
        <v>1</v>
      </c>
      <c r="AH24" s="99"/>
      <c r="AI24" s="99"/>
      <c r="AJ24" s="99"/>
      <c r="AK24" s="99"/>
      <c r="AL24" s="99"/>
      <c r="AM24" s="99"/>
      <c r="AN24" s="99"/>
      <c r="AO24" s="99"/>
      <c r="AP24" s="99"/>
      <c r="AQ24" s="99"/>
      <c r="AR24" s="99"/>
      <c r="AS24" s="99">
        <v>2</v>
      </c>
    </row>
    <row r="25" spans="1:45" x14ac:dyDescent="0.25">
      <c r="A25" s="98" t="s">
        <v>439</v>
      </c>
      <c r="B25" s="103" t="s">
        <v>5</v>
      </c>
      <c r="C25" s="103" t="s">
        <v>0</v>
      </c>
      <c r="D25" s="96" t="s">
        <v>300</v>
      </c>
      <c r="E25" s="99"/>
      <c r="F25" s="99"/>
      <c r="G25" s="99">
        <v>1</v>
      </c>
      <c r="H25" s="99"/>
      <c r="I25" s="99">
        <v>1</v>
      </c>
      <c r="J25" s="99"/>
      <c r="K25" s="99"/>
      <c r="L25" s="99"/>
      <c r="M25" s="99"/>
      <c r="N25" s="99"/>
      <c r="O25" s="99"/>
      <c r="P25" s="99"/>
      <c r="Q25" s="99"/>
      <c r="R25" s="99"/>
      <c r="S25" s="99"/>
      <c r="T25" s="99"/>
      <c r="U25" s="99"/>
      <c r="V25" s="99"/>
      <c r="W25" s="99"/>
      <c r="X25" s="99"/>
      <c r="Y25" s="99"/>
      <c r="Z25" s="99">
        <v>1</v>
      </c>
      <c r="AA25" s="99"/>
      <c r="AB25" s="99"/>
      <c r="AC25" s="99">
        <v>1</v>
      </c>
      <c r="AD25" s="99"/>
      <c r="AE25" s="99"/>
      <c r="AF25" s="99"/>
      <c r="AG25" s="99"/>
      <c r="AH25" s="99"/>
      <c r="AI25" s="99"/>
      <c r="AJ25" s="99"/>
      <c r="AK25" s="99"/>
      <c r="AL25" s="99"/>
      <c r="AM25" s="99"/>
      <c r="AN25" s="99"/>
      <c r="AO25" s="99"/>
      <c r="AP25" s="99"/>
      <c r="AQ25" s="99"/>
      <c r="AR25" s="99"/>
      <c r="AS25" s="99">
        <v>1</v>
      </c>
    </row>
    <row r="26" spans="1:45" x14ac:dyDescent="0.25">
      <c r="A26" s="98" t="s">
        <v>443</v>
      </c>
      <c r="B26" s="103" t="s">
        <v>4</v>
      </c>
      <c r="C26" s="103" t="s">
        <v>0</v>
      </c>
      <c r="D26" s="96" t="s">
        <v>265</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v>1</v>
      </c>
      <c r="AN26" s="99"/>
      <c r="AO26" s="99"/>
      <c r="AP26" s="99"/>
      <c r="AQ26" s="99"/>
      <c r="AR26" s="99"/>
      <c r="AS26" s="99"/>
    </row>
    <row r="27" spans="1:45" x14ac:dyDescent="0.25">
      <c r="A27" s="98" t="s">
        <v>444</v>
      </c>
      <c r="B27" s="103" t="s">
        <v>5</v>
      </c>
      <c r="C27" s="103" t="s">
        <v>0</v>
      </c>
      <c r="D27" s="96" t="s">
        <v>301</v>
      </c>
      <c r="E27" s="99"/>
      <c r="F27" s="99"/>
      <c r="G27" s="99"/>
      <c r="H27" s="99"/>
      <c r="I27" s="99"/>
      <c r="J27" s="99"/>
      <c r="K27" s="99"/>
      <c r="L27" s="99"/>
      <c r="M27" s="99"/>
      <c r="N27" s="99"/>
      <c r="O27" s="99"/>
      <c r="P27" s="99"/>
      <c r="Q27" s="99"/>
      <c r="R27" s="99"/>
      <c r="S27" s="99"/>
      <c r="T27" s="99"/>
      <c r="U27" s="99"/>
      <c r="V27" s="99"/>
      <c r="W27" s="99"/>
      <c r="X27" s="99"/>
      <c r="Y27" s="99"/>
      <c r="Z27" s="99">
        <v>1</v>
      </c>
      <c r="AA27" s="99"/>
      <c r="AB27" s="99"/>
      <c r="AC27" s="99"/>
      <c r="AD27" s="99"/>
      <c r="AE27" s="99"/>
      <c r="AF27" s="99"/>
      <c r="AG27" s="99"/>
      <c r="AH27" s="99"/>
      <c r="AI27" s="99"/>
      <c r="AJ27" s="99"/>
      <c r="AK27" s="99"/>
      <c r="AL27" s="99"/>
      <c r="AM27" s="99">
        <v>2</v>
      </c>
      <c r="AN27" s="99"/>
      <c r="AO27" s="99"/>
      <c r="AP27" s="99"/>
      <c r="AQ27" s="99"/>
      <c r="AR27" s="99"/>
      <c r="AS27" s="99"/>
    </row>
    <row r="28" spans="1:45" x14ac:dyDescent="0.25">
      <c r="A28" s="98" t="s">
        <v>445</v>
      </c>
      <c r="B28" s="103" t="s">
        <v>4</v>
      </c>
      <c r="C28" s="103" t="s">
        <v>0</v>
      </c>
      <c r="D28" s="96" t="s">
        <v>266</v>
      </c>
      <c r="E28" s="99">
        <v>1</v>
      </c>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row>
    <row r="29" spans="1:45" x14ac:dyDescent="0.25">
      <c r="A29" s="98" t="s">
        <v>446</v>
      </c>
      <c r="B29" s="103" t="s">
        <v>4</v>
      </c>
      <c r="C29" s="103" t="s">
        <v>0</v>
      </c>
      <c r="D29" s="96" t="s">
        <v>267</v>
      </c>
      <c r="E29" s="99">
        <v>1</v>
      </c>
      <c r="F29" s="99"/>
      <c r="G29" s="99"/>
      <c r="H29" s="99"/>
      <c r="I29" s="99">
        <v>1</v>
      </c>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row>
    <row r="30" spans="1:45" x14ac:dyDescent="0.25">
      <c r="A30" s="98" t="s">
        <v>447</v>
      </c>
      <c r="B30" s="103" t="s">
        <v>4</v>
      </c>
      <c r="C30" s="103" t="s">
        <v>0</v>
      </c>
      <c r="D30" s="96" t="s">
        <v>268</v>
      </c>
      <c r="E30" s="99"/>
      <c r="F30" s="99"/>
      <c r="G30" s="99"/>
      <c r="H30" s="99"/>
      <c r="I30" s="99">
        <v>2</v>
      </c>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row>
    <row r="31" spans="1:45" x14ac:dyDescent="0.25">
      <c r="A31" s="98" t="s">
        <v>448</v>
      </c>
      <c r="B31" s="103" t="s">
        <v>4</v>
      </c>
      <c r="C31" s="103" t="s">
        <v>0</v>
      </c>
      <c r="D31" s="96" t="s">
        <v>269</v>
      </c>
      <c r="E31" s="99"/>
      <c r="F31" s="99"/>
      <c r="G31" s="99"/>
      <c r="H31" s="99">
        <v>1</v>
      </c>
      <c r="I31" s="99"/>
      <c r="J31" s="99"/>
      <c r="K31" s="99"/>
      <c r="L31" s="99"/>
      <c r="M31" s="99"/>
      <c r="N31" s="99"/>
      <c r="O31" s="99">
        <v>1</v>
      </c>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v>3</v>
      </c>
    </row>
    <row r="32" spans="1:45" x14ac:dyDescent="0.25">
      <c r="A32" s="98" t="s">
        <v>452</v>
      </c>
      <c r="B32" s="103" t="s">
        <v>4</v>
      </c>
      <c r="C32" s="103" t="s">
        <v>0</v>
      </c>
      <c r="D32" s="96" t="s">
        <v>273</v>
      </c>
      <c r="E32" s="99">
        <v>4</v>
      </c>
      <c r="F32" s="99"/>
      <c r="G32" s="99"/>
      <c r="H32" s="99"/>
      <c r="I32" s="99">
        <v>3</v>
      </c>
      <c r="J32" s="99"/>
      <c r="K32" s="99"/>
      <c r="L32" s="99"/>
      <c r="M32" s="99"/>
      <c r="N32" s="99"/>
      <c r="O32" s="99"/>
      <c r="P32" s="99"/>
      <c r="Q32" s="99"/>
      <c r="R32" s="99"/>
      <c r="S32" s="99"/>
      <c r="T32" s="99"/>
      <c r="U32" s="99"/>
      <c r="V32" s="99"/>
      <c r="W32" s="99"/>
      <c r="X32" s="99"/>
      <c r="Y32" s="99"/>
      <c r="Z32" s="99"/>
      <c r="AA32" s="99">
        <v>1</v>
      </c>
      <c r="AB32" s="99"/>
      <c r="AC32" s="99"/>
      <c r="AD32" s="99"/>
      <c r="AE32" s="99"/>
      <c r="AF32" s="99"/>
      <c r="AG32" s="99"/>
      <c r="AH32" s="99"/>
      <c r="AI32" s="99"/>
      <c r="AJ32" s="99"/>
      <c r="AK32" s="99"/>
      <c r="AL32" s="99"/>
      <c r="AM32" s="99"/>
      <c r="AN32" s="99"/>
      <c r="AO32" s="99"/>
      <c r="AP32" s="99"/>
      <c r="AQ32" s="99"/>
      <c r="AR32" s="99"/>
      <c r="AS32" s="99">
        <v>3</v>
      </c>
    </row>
    <row r="33" spans="1:45" x14ac:dyDescent="0.25">
      <c r="A33" s="98" t="s">
        <v>453</v>
      </c>
      <c r="B33" s="103" t="s">
        <v>4</v>
      </c>
      <c r="C33" s="103" t="s">
        <v>0</v>
      </c>
      <c r="D33" s="96" t="s">
        <v>274</v>
      </c>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v>1</v>
      </c>
    </row>
    <row r="34" spans="1:45" x14ac:dyDescent="0.25">
      <c r="A34" s="98" t="s">
        <v>454</v>
      </c>
      <c r="B34" s="103" t="s">
        <v>4</v>
      </c>
      <c r="C34" s="103" t="s">
        <v>0</v>
      </c>
      <c r="D34" s="96" t="s">
        <v>275</v>
      </c>
      <c r="E34" s="99"/>
      <c r="F34" s="99"/>
      <c r="G34" s="99"/>
      <c r="H34" s="99"/>
      <c r="I34" s="99">
        <v>1</v>
      </c>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row>
    <row r="35" spans="1:45" x14ac:dyDescent="0.25">
      <c r="A35" s="98" t="s">
        <v>457</v>
      </c>
      <c r="B35" s="103" t="s">
        <v>4</v>
      </c>
      <c r="C35" s="103" t="s">
        <v>0</v>
      </c>
      <c r="D35" s="96" t="s">
        <v>278</v>
      </c>
      <c r="E35" s="99">
        <v>1</v>
      </c>
      <c r="F35" s="99"/>
      <c r="G35" s="99"/>
      <c r="H35" s="99"/>
      <c r="I35" s="99"/>
      <c r="J35" s="99"/>
      <c r="K35" s="99"/>
      <c r="L35" s="99"/>
      <c r="M35" s="99"/>
      <c r="N35" s="99"/>
      <c r="O35" s="99"/>
      <c r="P35" s="99">
        <v>1</v>
      </c>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v>1</v>
      </c>
    </row>
    <row r="36" spans="1:45" x14ac:dyDescent="0.25">
      <c r="A36" s="98" t="s">
        <v>458</v>
      </c>
      <c r="B36" s="103" t="s">
        <v>4</v>
      </c>
      <c r="C36" s="103" t="s">
        <v>0</v>
      </c>
      <c r="D36" s="96" t="s">
        <v>279</v>
      </c>
      <c r="E36" s="99"/>
      <c r="F36" s="99"/>
      <c r="G36" s="99"/>
      <c r="H36" s="99"/>
      <c r="I36" s="99"/>
      <c r="J36" s="99"/>
      <c r="K36" s="99"/>
      <c r="L36" s="99"/>
      <c r="M36" s="99"/>
      <c r="N36" s="99"/>
      <c r="O36" s="99"/>
      <c r="P36" s="99">
        <v>1</v>
      </c>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v>1</v>
      </c>
    </row>
    <row r="37" spans="1:45" x14ac:dyDescent="0.25">
      <c r="A37" s="98" t="s">
        <v>459</v>
      </c>
      <c r="B37" s="103" t="s">
        <v>4</v>
      </c>
      <c r="C37" s="103" t="s">
        <v>0</v>
      </c>
      <c r="D37" s="96" t="s">
        <v>280</v>
      </c>
      <c r="E37" s="99">
        <v>2</v>
      </c>
      <c r="F37" s="99"/>
      <c r="G37" s="99"/>
      <c r="H37" s="99"/>
      <c r="I37" s="99">
        <v>1</v>
      </c>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v>1</v>
      </c>
    </row>
    <row r="38" spans="1:45" x14ac:dyDescent="0.25">
      <c r="A38" s="98" t="s">
        <v>460</v>
      </c>
      <c r="B38" s="103" t="s">
        <v>4</v>
      </c>
      <c r="C38" s="103" t="s">
        <v>0</v>
      </c>
      <c r="D38" s="96" t="s">
        <v>281</v>
      </c>
      <c r="E38" s="99">
        <v>2</v>
      </c>
      <c r="F38" s="99"/>
      <c r="G38" s="99"/>
      <c r="H38" s="99"/>
      <c r="I38" s="99">
        <v>1</v>
      </c>
      <c r="J38" s="99"/>
      <c r="K38" s="99"/>
      <c r="L38" s="99"/>
      <c r="M38" s="99"/>
      <c r="N38" s="99"/>
      <c r="O38" s="99"/>
      <c r="P38" s="99">
        <v>2</v>
      </c>
      <c r="Q38" s="99"/>
      <c r="R38" s="99"/>
      <c r="S38" s="99"/>
      <c r="T38" s="99"/>
      <c r="U38" s="99"/>
      <c r="V38" s="99"/>
      <c r="W38" s="99"/>
      <c r="X38" s="99"/>
      <c r="Y38" s="99"/>
      <c r="Z38" s="99"/>
      <c r="AA38" s="99"/>
      <c r="AB38" s="99"/>
      <c r="AC38" s="99"/>
      <c r="AD38" s="99"/>
      <c r="AE38" s="99"/>
      <c r="AF38" s="99">
        <v>1</v>
      </c>
      <c r="AG38" s="99"/>
      <c r="AH38" s="99"/>
      <c r="AI38" s="99"/>
      <c r="AJ38" s="99"/>
      <c r="AK38" s="99"/>
      <c r="AL38" s="99"/>
      <c r="AM38" s="99"/>
      <c r="AN38" s="99"/>
      <c r="AO38" s="99"/>
      <c r="AP38" s="99"/>
      <c r="AQ38" s="99"/>
      <c r="AR38" s="99"/>
      <c r="AS38" s="99"/>
    </row>
    <row r="39" spans="1:45" x14ac:dyDescent="0.25">
      <c r="A39" s="98" t="s">
        <v>462</v>
      </c>
      <c r="B39" s="103" t="s">
        <v>4</v>
      </c>
      <c r="C39" s="103" t="s">
        <v>0</v>
      </c>
      <c r="D39" s="96" t="s">
        <v>282</v>
      </c>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v>1</v>
      </c>
    </row>
    <row r="40" spans="1:45" x14ac:dyDescent="0.25">
      <c r="A40" s="98" t="s">
        <v>463</v>
      </c>
      <c r="B40" s="103" t="s">
        <v>4</v>
      </c>
      <c r="C40" s="103" t="s">
        <v>0</v>
      </c>
      <c r="D40" s="96" t="s">
        <v>283</v>
      </c>
      <c r="E40" s="99">
        <v>1</v>
      </c>
      <c r="F40" s="99"/>
      <c r="G40" s="99"/>
      <c r="H40" s="99"/>
      <c r="I40" s="99">
        <v>1</v>
      </c>
      <c r="J40" s="99"/>
      <c r="K40" s="99"/>
      <c r="L40" s="99"/>
      <c r="M40" s="99"/>
      <c r="N40" s="99"/>
      <c r="O40" s="99">
        <v>1</v>
      </c>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v>1</v>
      </c>
    </row>
    <row r="41" spans="1:45" x14ac:dyDescent="0.25">
      <c r="A41" s="98" t="s">
        <v>465</v>
      </c>
      <c r="B41" s="103" t="s">
        <v>4</v>
      </c>
      <c r="C41" s="103" t="s">
        <v>0</v>
      </c>
      <c r="D41" s="96" t="s">
        <v>285</v>
      </c>
      <c r="E41" s="99"/>
      <c r="F41" s="99"/>
      <c r="G41" s="99"/>
      <c r="H41" s="99"/>
      <c r="I41" s="99">
        <v>1</v>
      </c>
      <c r="J41" s="99"/>
      <c r="K41" s="99"/>
      <c r="L41" s="99"/>
      <c r="M41" s="99"/>
      <c r="N41" s="99"/>
      <c r="O41" s="99"/>
      <c r="P41" s="99"/>
      <c r="Q41" s="99"/>
      <c r="R41" s="99"/>
      <c r="S41" s="99"/>
      <c r="T41" s="99"/>
      <c r="U41" s="99"/>
      <c r="V41" s="99"/>
      <c r="W41" s="99"/>
      <c r="X41" s="99"/>
      <c r="Y41" s="99"/>
      <c r="Z41" s="99">
        <v>1</v>
      </c>
      <c r="AA41" s="99"/>
      <c r="AB41" s="99"/>
      <c r="AC41" s="99"/>
      <c r="AD41" s="99"/>
      <c r="AE41" s="99"/>
      <c r="AF41" s="99">
        <v>1</v>
      </c>
      <c r="AG41" s="99"/>
      <c r="AH41" s="99"/>
      <c r="AI41" s="99"/>
      <c r="AJ41" s="99"/>
      <c r="AK41" s="99"/>
      <c r="AL41" s="99"/>
      <c r="AM41" s="99"/>
      <c r="AN41" s="99"/>
      <c r="AO41" s="99"/>
      <c r="AP41" s="99"/>
      <c r="AQ41" s="99"/>
      <c r="AR41" s="99"/>
      <c r="AS41" s="99"/>
    </row>
    <row r="42" spans="1:45" x14ac:dyDescent="0.25">
      <c r="A42" s="98" t="s">
        <v>469</v>
      </c>
      <c r="B42" s="103" t="s">
        <v>5</v>
      </c>
      <c r="C42" s="103" t="s">
        <v>0</v>
      </c>
      <c r="D42" s="96" t="s">
        <v>303</v>
      </c>
      <c r="E42" s="99">
        <v>1</v>
      </c>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v>2</v>
      </c>
      <c r="AJ42" s="99"/>
      <c r="AK42" s="99"/>
      <c r="AL42" s="99"/>
      <c r="AM42" s="99"/>
      <c r="AN42" s="99"/>
      <c r="AO42" s="99"/>
      <c r="AP42" s="99"/>
      <c r="AQ42" s="99"/>
      <c r="AR42" s="99"/>
      <c r="AS42" s="99"/>
    </row>
    <row r="43" spans="1:45" x14ac:dyDescent="0.25">
      <c r="A43" s="98" t="s">
        <v>470</v>
      </c>
      <c r="B43" s="103" t="s">
        <v>4</v>
      </c>
      <c r="C43" s="103" t="s">
        <v>2</v>
      </c>
      <c r="D43" s="96" t="s">
        <v>322</v>
      </c>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v>2</v>
      </c>
    </row>
    <row r="44" spans="1:45" x14ac:dyDescent="0.25">
      <c r="A44" s="98" t="s">
        <v>471</v>
      </c>
      <c r="B44" s="103" t="s">
        <v>4</v>
      </c>
      <c r="C44" s="103" t="s">
        <v>2</v>
      </c>
      <c r="D44" s="96" t="s">
        <v>323</v>
      </c>
      <c r="E44" s="99"/>
      <c r="F44" s="99"/>
      <c r="G44" s="99"/>
      <c r="H44" s="99"/>
      <c r="I44" s="99">
        <v>2</v>
      </c>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v>2</v>
      </c>
    </row>
    <row r="45" spans="1:45" x14ac:dyDescent="0.25">
      <c r="A45" s="98" t="s">
        <v>472</v>
      </c>
      <c r="B45" s="103" t="s">
        <v>6</v>
      </c>
      <c r="C45" s="103" t="s">
        <v>2</v>
      </c>
      <c r="D45" s="96" t="s">
        <v>339</v>
      </c>
      <c r="E45" s="99"/>
      <c r="F45" s="99"/>
      <c r="G45" s="99"/>
      <c r="H45" s="99"/>
      <c r="I45" s="99"/>
      <c r="J45" s="99"/>
      <c r="K45" s="99"/>
      <c r="L45" s="99"/>
      <c r="M45" s="99"/>
      <c r="N45" s="99"/>
      <c r="O45" s="99">
        <v>2</v>
      </c>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v>4</v>
      </c>
    </row>
    <row r="46" spans="1:45" x14ac:dyDescent="0.25">
      <c r="A46" s="98" t="s">
        <v>474</v>
      </c>
      <c r="B46" s="103" t="s">
        <v>4</v>
      </c>
      <c r="C46" s="103" t="s">
        <v>2</v>
      </c>
      <c r="D46" s="96" t="s">
        <v>325</v>
      </c>
      <c r="E46" s="99">
        <v>2</v>
      </c>
      <c r="F46" s="99"/>
      <c r="G46" s="99"/>
      <c r="H46" s="99"/>
      <c r="I46" s="99"/>
      <c r="J46" s="99"/>
      <c r="K46" s="99"/>
      <c r="L46" s="99"/>
      <c r="M46" s="99"/>
      <c r="N46" s="99"/>
      <c r="O46" s="99"/>
      <c r="P46" s="99">
        <v>2</v>
      </c>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v>2</v>
      </c>
    </row>
    <row r="47" spans="1:45" x14ac:dyDescent="0.25">
      <c r="A47" s="98" t="s">
        <v>478</v>
      </c>
      <c r="B47" s="103" t="s">
        <v>4</v>
      </c>
      <c r="C47" s="103" t="s">
        <v>2</v>
      </c>
      <c r="D47" s="96" t="s">
        <v>328</v>
      </c>
      <c r="E47" s="99">
        <v>1</v>
      </c>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row>
    <row r="48" spans="1:45" x14ac:dyDescent="0.25">
      <c r="A48" s="98" t="s">
        <v>481</v>
      </c>
      <c r="B48" s="103" t="s">
        <v>4</v>
      </c>
      <c r="C48" s="103" t="s">
        <v>2</v>
      </c>
      <c r="D48" s="96" t="s">
        <v>331</v>
      </c>
      <c r="E48" s="99">
        <v>2</v>
      </c>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v>2</v>
      </c>
    </row>
    <row r="49" spans="1:45" x14ac:dyDescent="0.25">
      <c r="A49" s="98" t="s">
        <v>482</v>
      </c>
      <c r="B49" s="103" t="s">
        <v>5</v>
      </c>
      <c r="C49" s="103" t="s">
        <v>2</v>
      </c>
      <c r="D49" s="96" t="s">
        <v>337</v>
      </c>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v>1</v>
      </c>
    </row>
    <row r="50" spans="1:45" x14ac:dyDescent="0.25">
      <c r="A50" s="98" t="s">
        <v>484</v>
      </c>
      <c r="B50" s="103" t="s">
        <v>5</v>
      </c>
      <c r="C50" s="103" t="s">
        <v>1</v>
      </c>
      <c r="D50" s="96" t="s">
        <v>317</v>
      </c>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v>1</v>
      </c>
      <c r="AM50" s="99"/>
      <c r="AN50" s="99"/>
      <c r="AO50" s="99"/>
      <c r="AP50" s="99"/>
      <c r="AQ50" s="99"/>
      <c r="AR50" s="99"/>
      <c r="AS50" s="99">
        <v>4</v>
      </c>
    </row>
    <row r="51" spans="1:45" x14ac:dyDescent="0.25">
      <c r="A51" s="98" t="s">
        <v>486</v>
      </c>
      <c r="B51" s="103" t="s">
        <v>4</v>
      </c>
      <c r="C51" s="103" t="s">
        <v>1</v>
      </c>
      <c r="D51" s="96" t="s">
        <v>311</v>
      </c>
      <c r="E51" s="99">
        <v>4</v>
      </c>
      <c r="F51" s="99"/>
      <c r="G51" s="99"/>
      <c r="H51" s="99"/>
      <c r="I51" s="99">
        <v>4</v>
      </c>
      <c r="J51" s="99"/>
      <c r="K51" s="99"/>
      <c r="L51" s="99"/>
      <c r="M51" s="99"/>
      <c r="N51" s="99"/>
      <c r="O51" s="99"/>
      <c r="P51" s="99"/>
      <c r="Q51" s="99"/>
      <c r="R51" s="99"/>
      <c r="S51" s="99"/>
      <c r="T51" s="99"/>
      <c r="U51" s="99"/>
      <c r="V51" s="99"/>
      <c r="W51" s="99"/>
      <c r="X51" s="99">
        <v>1</v>
      </c>
      <c r="Y51" s="99"/>
      <c r="Z51" s="99"/>
      <c r="AA51" s="99"/>
      <c r="AB51" s="99"/>
      <c r="AC51" s="99">
        <v>1</v>
      </c>
      <c r="AD51" s="99"/>
      <c r="AE51" s="99"/>
      <c r="AF51" s="99"/>
      <c r="AG51" s="99"/>
      <c r="AH51" s="99"/>
      <c r="AI51" s="99"/>
      <c r="AJ51" s="99"/>
      <c r="AK51" s="99"/>
      <c r="AL51" s="99"/>
      <c r="AM51" s="99"/>
      <c r="AN51" s="99"/>
      <c r="AO51" s="99"/>
      <c r="AP51" s="99"/>
      <c r="AQ51" s="99"/>
      <c r="AR51" s="99"/>
      <c r="AS51" s="99">
        <v>12</v>
      </c>
    </row>
    <row r="52" spans="1:45" x14ac:dyDescent="0.25">
      <c r="A52" s="98" t="s">
        <v>487</v>
      </c>
      <c r="B52" s="103" t="s">
        <v>6</v>
      </c>
      <c r="C52" s="103" t="s">
        <v>1</v>
      </c>
      <c r="D52" s="96" t="s">
        <v>319</v>
      </c>
      <c r="E52" s="99">
        <v>2</v>
      </c>
      <c r="F52" s="99"/>
      <c r="G52" s="99">
        <v>1</v>
      </c>
      <c r="H52" s="99"/>
      <c r="I52" s="99">
        <v>3</v>
      </c>
      <c r="J52" s="99"/>
      <c r="K52" s="99"/>
      <c r="L52" s="99"/>
      <c r="M52" s="99"/>
      <c r="N52" s="99"/>
      <c r="O52" s="99">
        <v>1</v>
      </c>
      <c r="P52" s="99">
        <v>5</v>
      </c>
      <c r="Q52" s="99"/>
      <c r="R52" s="99"/>
      <c r="S52" s="99"/>
      <c r="T52" s="99"/>
      <c r="U52" s="99"/>
      <c r="V52" s="99">
        <v>1</v>
      </c>
      <c r="W52" s="99"/>
      <c r="X52" s="99"/>
      <c r="Y52" s="99"/>
      <c r="Z52" s="99"/>
      <c r="AA52" s="99"/>
      <c r="AB52" s="99"/>
      <c r="AC52" s="99"/>
      <c r="AD52" s="99"/>
      <c r="AE52" s="99"/>
      <c r="AF52" s="99"/>
      <c r="AG52" s="99"/>
      <c r="AH52" s="99"/>
      <c r="AI52" s="99"/>
      <c r="AJ52" s="99"/>
      <c r="AK52" s="99"/>
      <c r="AL52" s="99">
        <v>1</v>
      </c>
      <c r="AM52" s="99"/>
      <c r="AN52" s="99"/>
      <c r="AO52" s="99"/>
      <c r="AP52" s="99"/>
      <c r="AQ52" s="99"/>
      <c r="AR52" s="99"/>
      <c r="AS52" s="99">
        <v>12</v>
      </c>
    </row>
    <row r="53" spans="1:45" x14ac:dyDescent="0.25">
      <c r="A53" s="98" t="s">
        <v>488</v>
      </c>
      <c r="B53" s="103" t="s">
        <v>6</v>
      </c>
      <c r="C53" s="103" t="s">
        <v>1</v>
      </c>
      <c r="D53" s="96" t="s">
        <v>320</v>
      </c>
      <c r="E53" s="99">
        <v>1</v>
      </c>
      <c r="F53" s="99"/>
      <c r="G53" s="99"/>
      <c r="H53" s="99"/>
      <c r="I53" s="99">
        <v>1</v>
      </c>
      <c r="J53" s="99"/>
      <c r="K53" s="99"/>
      <c r="L53" s="99"/>
      <c r="M53" s="99"/>
      <c r="N53" s="99"/>
      <c r="O53" s="99"/>
      <c r="P53" s="99"/>
      <c r="Q53" s="99"/>
      <c r="R53" s="99"/>
      <c r="S53" s="99"/>
      <c r="T53" s="99"/>
      <c r="U53" s="99"/>
      <c r="V53" s="99"/>
      <c r="W53" s="99"/>
      <c r="X53" s="99"/>
      <c r="Y53" s="99"/>
      <c r="Z53" s="99"/>
      <c r="AA53" s="99"/>
      <c r="AB53" s="99"/>
      <c r="AC53" s="99"/>
      <c r="AD53" s="99"/>
      <c r="AE53" s="99">
        <v>1</v>
      </c>
      <c r="AF53" s="99"/>
      <c r="AG53" s="99"/>
      <c r="AH53" s="99"/>
      <c r="AI53" s="99"/>
      <c r="AJ53" s="99"/>
      <c r="AK53" s="99"/>
      <c r="AL53" s="99"/>
      <c r="AM53" s="99"/>
      <c r="AN53" s="99"/>
      <c r="AO53" s="99"/>
      <c r="AP53" s="99"/>
      <c r="AQ53" s="99"/>
      <c r="AR53" s="99"/>
      <c r="AS53" s="99">
        <v>2</v>
      </c>
    </row>
    <row r="54" spans="1:45" x14ac:dyDescent="0.25">
      <c r="A54" s="98" t="s">
        <v>489</v>
      </c>
      <c r="B54" s="103" t="s">
        <v>4</v>
      </c>
      <c r="C54" s="103" t="s">
        <v>1</v>
      </c>
      <c r="D54" s="96" t="s">
        <v>312</v>
      </c>
      <c r="E54" s="99">
        <v>3</v>
      </c>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row>
    <row r="55" spans="1:45" x14ac:dyDescent="0.25">
      <c r="A55" s="98" t="s">
        <v>491</v>
      </c>
      <c r="B55" s="103" t="s">
        <v>8</v>
      </c>
      <c r="C55" s="103" t="s">
        <v>0</v>
      </c>
      <c r="D55" s="96" t="s">
        <v>310</v>
      </c>
      <c r="E55" s="99">
        <v>2</v>
      </c>
      <c r="F55" s="99"/>
      <c r="G55" s="99"/>
      <c r="H55" s="99"/>
      <c r="I55" s="99"/>
      <c r="J55" s="99"/>
      <c r="K55" s="99"/>
      <c r="L55" s="99"/>
      <c r="M55" s="99"/>
      <c r="N55" s="99"/>
      <c r="O55" s="99"/>
      <c r="P55" s="99"/>
      <c r="Q55" s="99"/>
      <c r="R55" s="99"/>
      <c r="S55" s="99"/>
      <c r="T55" s="99"/>
      <c r="U55" s="99"/>
      <c r="V55" s="99"/>
      <c r="W55" s="99"/>
      <c r="X55" s="99">
        <v>1</v>
      </c>
      <c r="Y55" s="99"/>
      <c r="Z55" s="99"/>
      <c r="AA55" s="99"/>
      <c r="AB55" s="99"/>
      <c r="AC55" s="99"/>
      <c r="AD55" s="99"/>
      <c r="AE55" s="99"/>
      <c r="AF55" s="99"/>
      <c r="AG55" s="99">
        <v>1</v>
      </c>
      <c r="AH55" s="99"/>
      <c r="AI55" s="99"/>
      <c r="AJ55" s="99"/>
      <c r="AK55" s="99"/>
      <c r="AL55" s="99"/>
      <c r="AM55" s="99"/>
      <c r="AN55" s="99"/>
      <c r="AO55" s="99"/>
      <c r="AP55" s="99"/>
      <c r="AQ55" s="99"/>
      <c r="AR55" s="99"/>
      <c r="AS55" s="99">
        <v>2</v>
      </c>
    </row>
    <row r="56" spans="1:45" x14ac:dyDescent="0.25">
      <c r="A56" s="98" t="s">
        <v>493</v>
      </c>
      <c r="B56" s="103" t="s">
        <v>4</v>
      </c>
      <c r="C56" s="103" t="s">
        <v>0</v>
      </c>
      <c r="D56" s="96" t="s">
        <v>290</v>
      </c>
      <c r="E56" s="99">
        <v>2</v>
      </c>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v>1</v>
      </c>
      <c r="AL56" s="99"/>
      <c r="AM56" s="99"/>
      <c r="AN56" s="99"/>
      <c r="AO56" s="99"/>
      <c r="AP56" s="99"/>
      <c r="AQ56" s="99"/>
      <c r="AR56" s="99"/>
      <c r="AS56" s="99"/>
    </row>
    <row r="57" spans="1:45" x14ac:dyDescent="0.25">
      <c r="A57" s="98" t="s">
        <v>494</v>
      </c>
      <c r="B57" s="103" t="s">
        <v>4</v>
      </c>
      <c r="C57" s="103" t="s">
        <v>0</v>
      </c>
      <c r="D57" s="96" t="s">
        <v>291</v>
      </c>
      <c r="E57" s="99">
        <v>2</v>
      </c>
      <c r="F57" s="99"/>
      <c r="G57" s="99"/>
      <c r="H57" s="99"/>
      <c r="I57" s="99">
        <v>1</v>
      </c>
      <c r="J57" s="99"/>
      <c r="K57" s="99"/>
      <c r="L57" s="99"/>
      <c r="M57" s="99"/>
      <c r="N57" s="99"/>
      <c r="O57" s="99"/>
      <c r="P57" s="99"/>
      <c r="Q57" s="99"/>
      <c r="R57" s="99"/>
      <c r="S57" s="99"/>
      <c r="T57" s="99"/>
      <c r="U57" s="99"/>
      <c r="V57" s="99"/>
      <c r="W57" s="99"/>
      <c r="X57" s="99"/>
      <c r="Y57" s="99"/>
      <c r="Z57" s="99"/>
      <c r="AA57" s="99"/>
      <c r="AB57" s="99"/>
      <c r="AC57" s="99"/>
      <c r="AD57" s="99"/>
      <c r="AE57" s="99">
        <v>1</v>
      </c>
      <c r="AF57" s="99"/>
      <c r="AG57" s="99"/>
      <c r="AH57" s="99"/>
      <c r="AI57" s="99"/>
      <c r="AJ57" s="99"/>
      <c r="AK57" s="99"/>
      <c r="AL57" s="99"/>
      <c r="AM57" s="99"/>
      <c r="AN57" s="99"/>
      <c r="AO57" s="99"/>
      <c r="AP57" s="99"/>
      <c r="AQ57" s="99"/>
      <c r="AR57" s="99"/>
      <c r="AS57" s="99"/>
    </row>
    <row r="58" spans="1:45" x14ac:dyDescent="0.25">
      <c r="A58" s="98" t="s">
        <v>495</v>
      </c>
      <c r="B58" s="103" t="s">
        <v>5</v>
      </c>
      <c r="C58" s="103" t="s">
        <v>0</v>
      </c>
      <c r="D58" s="96" t="s">
        <v>304</v>
      </c>
      <c r="E58" s="99"/>
      <c r="F58" s="99"/>
      <c r="G58" s="99"/>
      <c r="H58" s="99"/>
      <c r="I58" s="99"/>
      <c r="J58" s="99">
        <v>1</v>
      </c>
      <c r="K58" s="99"/>
      <c r="L58" s="99"/>
      <c r="M58" s="99"/>
      <c r="N58" s="99"/>
      <c r="O58" s="99"/>
      <c r="P58" s="99">
        <v>1</v>
      </c>
      <c r="Q58" s="99"/>
      <c r="R58" s="99"/>
      <c r="S58" s="99"/>
      <c r="T58" s="99"/>
      <c r="U58" s="99">
        <v>1</v>
      </c>
      <c r="V58" s="99"/>
      <c r="W58" s="99"/>
      <c r="X58" s="99"/>
      <c r="Y58" s="99"/>
      <c r="Z58" s="99"/>
      <c r="AA58" s="99"/>
      <c r="AB58" s="99"/>
      <c r="AC58" s="99"/>
      <c r="AD58" s="99">
        <v>1</v>
      </c>
      <c r="AE58" s="99"/>
      <c r="AF58" s="99"/>
      <c r="AG58" s="99"/>
      <c r="AH58" s="99"/>
      <c r="AI58" s="99"/>
      <c r="AJ58" s="99"/>
      <c r="AK58" s="99"/>
      <c r="AL58" s="99"/>
      <c r="AM58" s="99"/>
      <c r="AN58" s="99"/>
      <c r="AO58" s="99"/>
      <c r="AP58" s="99"/>
      <c r="AQ58" s="99"/>
      <c r="AR58" s="99"/>
      <c r="AS58" s="99"/>
    </row>
    <row r="59" spans="1:45" x14ac:dyDescent="0.25">
      <c r="A59" s="98" t="s">
        <v>497</v>
      </c>
      <c r="B59" s="103" t="s">
        <v>4</v>
      </c>
      <c r="C59" s="103" t="s">
        <v>0</v>
      </c>
      <c r="D59" s="96" t="s">
        <v>292</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v>1</v>
      </c>
    </row>
    <row r="60" spans="1:45" x14ac:dyDescent="0.25">
      <c r="A60" s="98" t="s">
        <v>498</v>
      </c>
      <c r="B60" s="103" t="s">
        <v>6</v>
      </c>
      <c r="C60" s="103" t="s">
        <v>0</v>
      </c>
      <c r="D60" s="96" t="s">
        <v>308</v>
      </c>
      <c r="E60" s="99">
        <v>1</v>
      </c>
      <c r="F60" s="99"/>
      <c r="G60" s="99"/>
      <c r="H60" s="99"/>
      <c r="I60" s="99">
        <v>1</v>
      </c>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v>1</v>
      </c>
    </row>
    <row r="61" spans="1:45" x14ac:dyDescent="0.25">
      <c r="A61" s="98" t="s">
        <v>499</v>
      </c>
      <c r="B61" s="103" t="s">
        <v>4</v>
      </c>
      <c r="C61" s="103" t="s">
        <v>0</v>
      </c>
      <c r="D61" s="96" t="s">
        <v>293</v>
      </c>
      <c r="E61" s="99">
        <v>3</v>
      </c>
      <c r="F61" s="99"/>
      <c r="G61" s="99"/>
      <c r="H61" s="99"/>
      <c r="I61" s="99"/>
      <c r="J61" s="99"/>
      <c r="K61" s="99"/>
      <c r="L61" s="99"/>
      <c r="M61" s="99"/>
      <c r="N61" s="99"/>
      <c r="O61" s="99"/>
      <c r="P61" s="99"/>
      <c r="Q61" s="99"/>
      <c r="R61" s="99">
        <v>1</v>
      </c>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row>
    <row r="62" spans="1:45" x14ac:dyDescent="0.25">
      <c r="A62" s="98" t="s">
        <v>500</v>
      </c>
      <c r="B62" s="103" t="s">
        <v>7</v>
      </c>
      <c r="C62" s="103" t="s">
        <v>0</v>
      </c>
      <c r="D62" s="96" t="s">
        <v>309</v>
      </c>
      <c r="E62" s="99"/>
      <c r="F62" s="99"/>
      <c r="G62" s="99"/>
      <c r="H62" s="99"/>
      <c r="I62" s="99">
        <v>1</v>
      </c>
      <c r="J62" s="99"/>
      <c r="K62" s="99"/>
      <c r="L62" s="99"/>
      <c r="M62" s="99"/>
      <c r="N62" s="99"/>
      <c r="O62" s="99">
        <v>1</v>
      </c>
      <c r="P62" s="99"/>
      <c r="Q62" s="99"/>
      <c r="R62" s="99"/>
      <c r="S62" s="99"/>
      <c r="T62" s="99"/>
      <c r="U62" s="99"/>
      <c r="V62" s="99"/>
      <c r="W62" s="99"/>
      <c r="X62" s="99"/>
      <c r="Y62" s="99"/>
      <c r="Z62" s="99"/>
      <c r="AA62" s="99">
        <v>1</v>
      </c>
      <c r="AB62" s="99"/>
      <c r="AC62" s="99"/>
      <c r="AD62" s="99"/>
      <c r="AE62" s="99"/>
      <c r="AF62" s="99">
        <v>1</v>
      </c>
      <c r="AG62" s="99"/>
      <c r="AH62" s="99"/>
      <c r="AI62" s="99"/>
      <c r="AJ62" s="99"/>
      <c r="AK62" s="99"/>
      <c r="AL62" s="99"/>
      <c r="AM62" s="99"/>
      <c r="AN62" s="99"/>
      <c r="AO62" s="99"/>
      <c r="AP62" s="99"/>
      <c r="AQ62" s="99"/>
      <c r="AR62" s="99"/>
      <c r="AS62" s="99">
        <v>3</v>
      </c>
    </row>
    <row r="63" spans="1:45" x14ac:dyDescent="0.25">
      <c r="A63" s="98" t="s">
        <v>502</v>
      </c>
      <c r="B63" s="103" t="s">
        <v>6</v>
      </c>
      <c r="C63" s="103" t="s">
        <v>3</v>
      </c>
      <c r="D63" s="96" t="s">
        <v>341</v>
      </c>
      <c r="E63" s="99">
        <v>2</v>
      </c>
      <c r="F63" s="99"/>
      <c r="G63" s="99"/>
      <c r="H63" s="99"/>
      <c r="I63" s="99">
        <v>2</v>
      </c>
      <c r="J63" s="99"/>
      <c r="K63" s="99"/>
      <c r="L63" s="99"/>
      <c r="M63" s="99"/>
      <c r="N63" s="99"/>
      <c r="O63" s="99">
        <v>1</v>
      </c>
      <c r="P63" s="99"/>
      <c r="Q63" s="99"/>
      <c r="R63" s="99"/>
      <c r="S63" s="99"/>
      <c r="T63" s="99"/>
      <c r="U63" s="99"/>
      <c r="V63" s="99"/>
      <c r="W63" s="99">
        <v>1</v>
      </c>
      <c r="X63" s="99"/>
      <c r="Y63" s="99"/>
      <c r="Z63" s="99"/>
      <c r="AA63" s="99"/>
      <c r="AB63" s="99"/>
      <c r="AC63" s="99"/>
      <c r="AD63" s="99"/>
      <c r="AE63" s="99">
        <v>1</v>
      </c>
      <c r="AF63" s="99"/>
      <c r="AG63" s="99"/>
      <c r="AH63" s="99"/>
      <c r="AI63" s="99"/>
      <c r="AJ63" s="99"/>
      <c r="AK63" s="99"/>
      <c r="AL63" s="99"/>
      <c r="AM63" s="99"/>
      <c r="AN63" s="99"/>
      <c r="AO63" s="99"/>
      <c r="AP63" s="99"/>
      <c r="AQ63" s="99">
        <v>2</v>
      </c>
      <c r="AR63" s="99"/>
      <c r="AS63" s="99">
        <v>2</v>
      </c>
    </row>
    <row r="64" spans="1:45" x14ac:dyDescent="0.25">
      <c r="A64" s="98" t="s">
        <v>503</v>
      </c>
      <c r="B64" s="103" t="s">
        <v>4</v>
      </c>
      <c r="C64" s="103" t="s">
        <v>1</v>
      </c>
      <c r="D64" s="96" t="s">
        <v>314</v>
      </c>
      <c r="E64" s="99"/>
      <c r="F64" s="99"/>
      <c r="G64" s="99"/>
      <c r="H64" s="99"/>
      <c r="I64" s="99">
        <v>1</v>
      </c>
      <c r="J64" s="99"/>
      <c r="K64" s="99"/>
      <c r="L64" s="99"/>
      <c r="M64" s="99"/>
      <c r="N64" s="99"/>
      <c r="O64" s="99"/>
      <c r="P64" s="99"/>
      <c r="Q64" s="99"/>
      <c r="R64" s="99"/>
      <c r="S64" s="99"/>
      <c r="T64" s="99"/>
      <c r="U64" s="99"/>
      <c r="V64" s="99"/>
      <c r="W64" s="99"/>
      <c r="X64" s="99"/>
      <c r="Y64" s="99"/>
      <c r="Z64" s="99"/>
      <c r="AA64" s="99"/>
      <c r="AB64" s="99"/>
      <c r="AC64" s="99"/>
      <c r="AD64" s="99">
        <v>1</v>
      </c>
      <c r="AE64" s="99"/>
      <c r="AF64" s="99"/>
      <c r="AG64" s="99"/>
      <c r="AH64" s="99"/>
      <c r="AI64" s="99"/>
      <c r="AJ64" s="99"/>
      <c r="AK64" s="99"/>
      <c r="AL64" s="99"/>
      <c r="AM64" s="99"/>
      <c r="AN64" s="99"/>
      <c r="AO64" s="99"/>
      <c r="AP64" s="99"/>
      <c r="AQ64" s="99"/>
      <c r="AR64" s="99"/>
      <c r="AS64" s="99">
        <v>2</v>
      </c>
    </row>
    <row r="65" spans="1:45" x14ac:dyDescent="0.25">
      <c r="A65" s="98" t="s">
        <v>505</v>
      </c>
      <c r="B65" s="103" t="s">
        <v>4</v>
      </c>
      <c r="C65" s="103" t="s">
        <v>0</v>
      </c>
      <c r="D65" s="96" t="s">
        <v>294</v>
      </c>
      <c r="E65" s="99">
        <v>2</v>
      </c>
      <c r="F65" s="99"/>
      <c r="G65" s="99"/>
      <c r="H65" s="99"/>
      <c r="I65" s="99">
        <v>1</v>
      </c>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v>1</v>
      </c>
    </row>
    <row r="66" spans="1:45" x14ac:dyDescent="0.25">
      <c r="A66" s="98" t="s">
        <v>506</v>
      </c>
      <c r="B66" s="103" t="s">
        <v>4</v>
      </c>
      <c r="C66" s="103" t="s">
        <v>0</v>
      </c>
      <c r="D66" s="96" t="s">
        <v>295</v>
      </c>
      <c r="E66" s="99">
        <v>1</v>
      </c>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row>
    <row r="67" spans="1:45" x14ac:dyDescent="0.25">
      <c r="A67" s="98" t="s">
        <v>510</v>
      </c>
      <c r="B67" s="103" t="s">
        <v>4</v>
      </c>
      <c r="C67" s="103" t="s">
        <v>0</v>
      </c>
      <c r="D67" s="96" t="s">
        <v>296</v>
      </c>
      <c r="E67" s="99">
        <v>2</v>
      </c>
      <c r="F67" s="99"/>
      <c r="G67" s="99"/>
      <c r="H67" s="99"/>
      <c r="I67" s="99">
        <v>3</v>
      </c>
      <c r="J67" s="99"/>
      <c r="K67" s="99"/>
      <c r="L67" s="99"/>
      <c r="M67" s="99"/>
      <c r="N67" s="99"/>
      <c r="O67" s="99">
        <v>1</v>
      </c>
      <c r="P67" s="99">
        <v>1</v>
      </c>
      <c r="Q67" s="99"/>
      <c r="R67" s="99"/>
      <c r="S67" s="99"/>
      <c r="T67" s="99"/>
      <c r="U67" s="99"/>
      <c r="V67" s="99"/>
      <c r="W67" s="99"/>
      <c r="X67" s="99"/>
      <c r="Y67" s="99"/>
      <c r="Z67" s="99"/>
      <c r="AA67" s="99"/>
      <c r="AB67" s="99"/>
      <c r="AC67" s="99"/>
      <c r="AD67" s="99">
        <v>1</v>
      </c>
      <c r="AE67" s="99"/>
      <c r="AF67" s="99"/>
      <c r="AG67" s="99"/>
      <c r="AH67" s="99"/>
      <c r="AI67" s="99"/>
      <c r="AJ67" s="99"/>
      <c r="AK67" s="99"/>
      <c r="AL67" s="99"/>
      <c r="AM67" s="99"/>
      <c r="AN67" s="99"/>
      <c r="AO67" s="99"/>
      <c r="AP67" s="99"/>
      <c r="AQ67" s="99"/>
      <c r="AR67" s="99">
        <v>1</v>
      </c>
      <c r="AS67" s="99">
        <v>2</v>
      </c>
    </row>
    <row r="68" spans="1:45" x14ac:dyDescent="0.25">
      <c r="A68" s="100" t="s">
        <v>512</v>
      </c>
      <c r="B68" s="103" t="s">
        <v>4</v>
      </c>
      <c r="C68" s="103" t="s">
        <v>1</v>
      </c>
      <c r="D68" s="96" t="s">
        <v>316</v>
      </c>
      <c r="E68" s="101">
        <v>5</v>
      </c>
      <c r="F68" s="101"/>
      <c r="G68" s="101"/>
      <c r="H68" s="101"/>
      <c r="I68" s="101">
        <v>3</v>
      </c>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row>
    <row r="69" spans="1:45" x14ac:dyDescent="0.25">
      <c r="A69" s="100" t="s">
        <v>232</v>
      </c>
      <c r="B69" s="103" t="s">
        <v>232</v>
      </c>
      <c r="C69" s="103" t="s">
        <v>0</v>
      </c>
      <c r="D69" s="96" t="s">
        <v>387</v>
      </c>
      <c r="E69" s="101">
        <f>SUMIF($C$2:$C$68,$C$69,E2:E68)</f>
        <v>51</v>
      </c>
      <c r="F69" s="101">
        <f t="shared" ref="F69:AS69" si="0">SUMIF($C$2:$C$68,$C$69,F2:F68)</f>
        <v>1</v>
      </c>
      <c r="G69" s="101">
        <f t="shared" si="0"/>
        <v>2</v>
      </c>
      <c r="H69" s="101">
        <f t="shared" si="0"/>
        <v>1</v>
      </c>
      <c r="I69" s="101">
        <f t="shared" si="0"/>
        <v>47</v>
      </c>
      <c r="J69" s="101">
        <f t="shared" si="0"/>
        <v>1</v>
      </c>
      <c r="K69" s="101">
        <f t="shared" si="0"/>
        <v>1</v>
      </c>
      <c r="L69" s="101">
        <f t="shared" si="0"/>
        <v>1</v>
      </c>
      <c r="M69" s="101">
        <f t="shared" si="0"/>
        <v>2</v>
      </c>
      <c r="N69" s="101">
        <f t="shared" si="0"/>
        <v>3</v>
      </c>
      <c r="O69" s="101">
        <f t="shared" si="0"/>
        <v>17</v>
      </c>
      <c r="P69" s="101">
        <f t="shared" si="0"/>
        <v>18</v>
      </c>
      <c r="Q69" s="101">
        <f t="shared" si="0"/>
        <v>1</v>
      </c>
      <c r="R69" s="101">
        <f t="shared" si="0"/>
        <v>1</v>
      </c>
      <c r="S69" s="101">
        <f t="shared" si="0"/>
        <v>1</v>
      </c>
      <c r="T69" s="101">
        <f t="shared" si="0"/>
        <v>3</v>
      </c>
      <c r="U69" s="101">
        <f t="shared" si="0"/>
        <v>2</v>
      </c>
      <c r="V69" s="101">
        <f t="shared" si="0"/>
        <v>1</v>
      </c>
      <c r="W69" s="101">
        <f t="shared" si="0"/>
        <v>0</v>
      </c>
      <c r="X69" s="101">
        <f t="shared" si="0"/>
        <v>12</v>
      </c>
      <c r="Y69" s="101">
        <f t="shared" si="0"/>
        <v>2</v>
      </c>
      <c r="Z69" s="101">
        <f t="shared" si="0"/>
        <v>3</v>
      </c>
      <c r="AA69" s="101">
        <f t="shared" si="0"/>
        <v>4</v>
      </c>
      <c r="AB69" s="101">
        <f t="shared" si="0"/>
        <v>1</v>
      </c>
      <c r="AC69" s="101">
        <f t="shared" si="0"/>
        <v>1</v>
      </c>
      <c r="AD69" s="101">
        <f t="shared" si="0"/>
        <v>7</v>
      </c>
      <c r="AE69" s="101">
        <f t="shared" si="0"/>
        <v>12</v>
      </c>
      <c r="AF69" s="101">
        <f t="shared" si="0"/>
        <v>7</v>
      </c>
      <c r="AG69" s="101">
        <f t="shared" si="0"/>
        <v>6</v>
      </c>
      <c r="AH69" s="101">
        <f t="shared" si="0"/>
        <v>1</v>
      </c>
      <c r="AI69" s="101">
        <f t="shared" si="0"/>
        <v>3</v>
      </c>
      <c r="AJ69" s="101">
        <f t="shared" si="0"/>
        <v>1</v>
      </c>
      <c r="AK69" s="101">
        <f t="shared" si="0"/>
        <v>2</v>
      </c>
      <c r="AL69" s="101">
        <f t="shared" si="0"/>
        <v>2</v>
      </c>
      <c r="AM69" s="101">
        <f t="shared" si="0"/>
        <v>4</v>
      </c>
      <c r="AN69" s="101">
        <f t="shared" si="0"/>
        <v>3</v>
      </c>
      <c r="AO69" s="101">
        <f t="shared" si="0"/>
        <v>3</v>
      </c>
      <c r="AP69" s="101">
        <f t="shared" si="0"/>
        <v>1</v>
      </c>
      <c r="AQ69" s="101">
        <f t="shared" si="0"/>
        <v>0</v>
      </c>
      <c r="AR69" s="101">
        <f t="shared" si="0"/>
        <v>1</v>
      </c>
      <c r="AS69" s="101">
        <f t="shared" si="0"/>
        <v>81</v>
      </c>
    </row>
    <row r="70" spans="1:45" x14ac:dyDescent="0.25">
      <c r="A70" s="100" t="s">
        <v>232</v>
      </c>
      <c r="B70" s="103" t="s">
        <v>232</v>
      </c>
      <c r="C70" s="103" t="s">
        <v>1</v>
      </c>
      <c r="D70" s="96" t="s">
        <v>388</v>
      </c>
      <c r="E70" s="101">
        <f>SUMIF($C$2:$C$68,$C$70,E2:E68)</f>
        <v>15</v>
      </c>
      <c r="F70" s="101">
        <f t="shared" ref="F70:AS70" si="1">SUMIF($C$2:$C$68,$C$70,F2:F68)</f>
        <v>0</v>
      </c>
      <c r="G70" s="101">
        <f t="shared" si="1"/>
        <v>1</v>
      </c>
      <c r="H70" s="101">
        <f t="shared" si="1"/>
        <v>0</v>
      </c>
      <c r="I70" s="101">
        <f t="shared" si="1"/>
        <v>12</v>
      </c>
      <c r="J70" s="101">
        <f t="shared" si="1"/>
        <v>0</v>
      </c>
      <c r="K70" s="101">
        <f t="shared" si="1"/>
        <v>0</v>
      </c>
      <c r="L70" s="101">
        <f t="shared" si="1"/>
        <v>0</v>
      </c>
      <c r="M70" s="101">
        <f t="shared" si="1"/>
        <v>0</v>
      </c>
      <c r="N70" s="101">
        <f t="shared" si="1"/>
        <v>0</v>
      </c>
      <c r="O70" s="101">
        <f t="shared" si="1"/>
        <v>1</v>
      </c>
      <c r="P70" s="101">
        <f t="shared" si="1"/>
        <v>5</v>
      </c>
      <c r="Q70" s="101">
        <f t="shared" si="1"/>
        <v>0</v>
      </c>
      <c r="R70" s="101">
        <f t="shared" si="1"/>
        <v>0</v>
      </c>
      <c r="S70" s="101">
        <f t="shared" si="1"/>
        <v>0</v>
      </c>
      <c r="T70" s="101">
        <f t="shared" si="1"/>
        <v>0</v>
      </c>
      <c r="U70" s="101">
        <f t="shared" si="1"/>
        <v>0</v>
      </c>
      <c r="V70" s="101">
        <f t="shared" si="1"/>
        <v>1</v>
      </c>
      <c r="W70" s="101">
        <f t="shared" si="1"/>
        <v>0</v>
      </c>
      <c r="X70" s="101">
        <f t="shared" si="1"/>
        <v>1</v>
      </c>
      <c r="Y70" s="101">
        <f t="shared" si="1"/>
        <v>0</v>
      </c>
      <c r="Z70" s="101">
        <f t="shared" si="1"/>
        <v>0</v>
      </c>
      <c r="AA70" s="101">
        <f t="shared" si="1"/>
        <v>0</v>
      </c>
      <c r="AB70" s="101">
        <f t="shared" si="1"/>
        <v>0</v>
      </c>
      <c r="AC70" s="101">
        <f t="shared" si="1"/>
        <v>1</v>
      </c>
      <c r="AD70" s="101">
        <f t="shared" si="1"/>
        <v>1</v>
      </c>
      <c r="AE70" s="101">
        <f t="shared" si="1"/>
        <v>1</v>
      </c>
      <c r="AF70" s="101">
        <f t="shared" si="1"/>
        <v>0</v>
      </c>
      <c r="AG70" s="101">
        <f t="shared" si="1"/>
        <v>0</v>
      </c>
      <c r="AH70" s="101">
        <f t="shared" si="1"/>
        <v>0</v>
      </c>
      <c r="AI70" s="101">
        <f t="shared" si="1"/>
        <v>0</v>
      </c>
      <c r="AJ70" s="101">
        <f t="shared" si="1"/>
        <v>0</v>
      </c>
      <c r="AK70" s="101">
        <f t="shared" si="1"/>
        <v>0</v>
      </c>
      <c r="AL70" s="101">
        <f t="shared" si="1"/>
        <v>2</v>
      </c>
      <c r="AM70" s="101">
        <f t="shared" si="1"/>
        <v>0</v>
      </c>
      <c r="AN70" s="101">
        <f t="shared" si="1"/>
        <v>0</v>
      </c>
      <c r="AO70" s="101">
        <f t="shared" si="1"/>
        <v>0</v>
      </c>
      <c r="AP70" s="101">
        <f t="shared" si="1"/>
        <v>0</v>
      </c>
      <c r="AQ70" s="101">
        <f t="shared" si="1"/>
        <v>0</v>
      </c>
      <c r="AR70" s="101">
        <f t="shared" si="1"/>
        <v>0</v>
      </c>
      <c r="AS70" s="101">
        <f t="shared" si="1"/>
        <v>32</v>
      </c>
    </row>
    <row r="71" spans="1:45" x14ac:dyDescent="0.25">
      <c r="A71" s="100" t="s">
        <v>232</v>
      </c>
      <c r="B71" s="103" t="s">
        <v>232</v>
      </c>
      <c r="C71" s="103" t="s">
        <v>2</v>
      </c>
      <c r="D71" s="96" t="s">
        <v>389</v>
      </c>
      <c r="E71" s="101">
        <f>SUMIF($C$2:$C$68,$C$71,E2:E68)</f>
        <v>5</v>
      </c>
      <c r="F71" s="101">
        <f t="shared" ref="F71:AS71" si="2">SUMIF($C$2:$C$68,$C$71,F2:F68)</f>
        <v>0</v>
      </c>
      <c r="G71" s="101">
        <f t="shared" si="2"/>
        <v>0</v>
      </c>
      <c r="H71" s="101">
        <f t="shared" si="2"/>
        <v>0</v>
      </c>
      <c r="I71" s="101">
        <f t="shared" si="2"/>
        <v>2</v>
      </c>
      <c r="J71" s="101">
        <f t="shared" si="2"/>
        <v>0</v>
      </c>
      <c r="K71" s="101">
        <f t="shared" si="2"/>
        <v>0</v>
      </c>
      <c r="L71" s="101">
        <f t="shared" si="2"/>
        <v>0</v>
      </c>
      <c r="M71" s="101">
        <f t="shared" si="2"/>
        <v>0</v>
      </c>
      <c r="N71" s="101">
        <f t="shared" si="2"/>
        <v>0</v>
      </c>
      <c r="O71" s="101">
        <f t="shared" si="2"/>
        <v>2</v>
      </c>
      <c r="P71" s="101">
        <f t="shared" si="2"/>
        <v>2</v>
      </c>
      <c r="Q71" s="101">
        <f t="shared" si="2"/>
        <v>0</v>
      </c>
      <c r="R71" s="101">
        <f t="shared" si="2"/>
        <v>0</v>
      </c>
      <c r="S71" s="101">
        <f t="shared" si="2"/>
        <v>0</v>
      </c>
      <c r="T71" s="101">
        <f t="shared" si="2"/>
        <v>0</v>
      </c>
      <c r="U71" s="101">
        <f t="shared" si="2"/>
        <v>0</v>
      </c>
      <c r="V71" s="101">
        <f t="shared" si="2"/>
        <v>0</v>
      </c>
      <c r="W71" s="101">
        <f t="shared" si="2"/>
        <v>0</v>
      </c>
      <c r="X71" s="101">
        <f t="shared" si="2"/>
        <v>0</v>
      </c>
      <c r="Y71" s="101">
        <f t="shared" si="2"/>
        <v>0</v>
      </c>
      <c r="Z71" s="101">
        <f t="shared" si="2"/>
        <v>0</v>
      </c>
      <c r="AA71" s="101">
        <f t="shared" si="2"/>
        <v>0</v>
      </c>
      <c r="AB71" s="101">
        <f t="shared" si="2"/>
        <v>0</v>
      </c>
      <c r="AC71" s="101">
        <f t="shared" si="2"/>
        <v>0</v>
      </c>
      <c r="AD71" s="101">
        <f t="shared" si="2"/>
        <v>0</v>
      </c>
      <c r="AE71" s="101">
        <f t="shared" si="2"/>
        <v>0</v>
      </c>
      <c r="AF71" s="101">
        <f t="shared" si="2"/>
        <v>0</v>
      </c>
      <c r="AG71" s="101">
        <f t="shared" si="2"/>
        <v>0</v>
      </c>
      <c r="AH71" s="101">
        <f t="shared" si="2"/>
        <v>0</v>
      </c>
      <c r="AI71" s="101">
        <f t="shared" si="2"/>
        <v>0</v>
      </c>
      <c r="AJ71" s="101">
        <f t="shared" si="2"/>
        <v>0</v>
      </c>
      <c r="AK71" s="101">
        <f t="shared" si="2"/>
        <v>0</v>
      </c>
      <c r="AL71" s="101">
        <f t="shared" si="2"/>
        <v>0</v>
      </c>
      <c r="AM71" s="101">
        <f t="shared" si="2"/>
        <v>0</v>
      </c>
      <c r="AN71" s="101">
        <f t="shared" si="2"/>
        <v>0</v>
      </c>
      <c r="AO71" s="101">
        <f t="shared" si="2"/>
        <v>0</v>
      </c>
      <c r="AP71" s="101">
        <f t="shared" si="2"/>
        <v>0</v>
      </c>
      <c r="AQ71" s="101">
        <f t="shared" si="2"/>
        <v>0</v>
      </c>
      <c r="AR71" s="101">
        <f t="shared" si="2"/>
        <v>0</v>
      </c>
      <c r="AS71" s="101">
        <f t="shared" si="2"/>
        <v>13</v>
      </c>
    </row>
    <row r="72" spans="1:45" x14ac:dyDescent="0.25">
      <c r="A72" s="100" t="s">
        <v>232</v>
      </c>
      <c r="B72" s="103" t="s">
        <v>406</v>
      </c>
      <c r="C72" s="103" t="s">
        <v>3</v>
      </c>
      <c r="D72" s="96" t="s">
        <v>405</v>
      </c>
      <c r="E72" s="101">
        <f>SUMIF($C$2:$C$68,$C$72,E2:E68)</f>
        <v>2</v>
      </c>
      <c r="F72" s="101">
        <f t="shared" ref="F72:AS72" si="3">SUMIF($C$2:$C$68,$C$72,F2:F68)</f>
        <v>0</v>
      </c>
      <c r="G72" s="101">
        <f t="shared" si="3"/>
        <v>0</v>
      </c>
      <c r="H72" s="101">
        <f t="shared" si="3"/>
        <v>0</v>
      </c>
      <c r="I72" s="101">
        <f t="shared" si="3"/>
        <v>2</v>
      </c>
      <c r="J72" s="101">
        <f t="shared" si="3"/>
        <v>0</v>
      </c>
      <c r="K72" s="101">
        <f t="shared" si="3"/>
        <v>0</v>
      </c>
      <c r="L72" s="101">
        <f t="shared" si="3"/>
        <v>0</v>
      </c>
      <c r="M72" s="101">
        <f t="shared" si="3"/>
        <v>0</v>
      </c>
      <c r="N72" s="101">
        <f t="shared" si="3"/>
        <v>0</v>
      </c>
      <c r="O72" s="101">
        <f t="shared" si="3"/>
        <v>1</v>
      </c>
      <c r="P72" s="101">
        <f t="shared" si="3"/>
        <v>0</v>
      </c>
      <c r="Q72" s="101">
        <f t="shared" si="3"/>
        <v>0</v>
      </c>
      <c r="R72" s="101">
        <f t="shared" si="3"/>
        <v>0</v>
      </c>
      <c r="S72" s="101">
        <f t="shared" si="3"/>
        <v>0</v>
      </c>
      <c r="T72" s="101">
        <f t="shared" si="3"/>
        <v>0</v>
      </c>
      <c r="U72" s="101">
        <f t="shared" si="3"/>
        <v>0</v>
      </c>
      <c r="V72" s="101">
        <f t="shared" si="3"/>
        <v>0</v>
      </c>
      <c r="W72" s="101">
        <f t="shared" si="3"/>
        <v>1</v>
      </c>
      <c r="X72" s="101">
        <f t="shared" si="3"/>
        <v>0</v>
      </c>
      <c r="Y72" s="101">
        <f t="shared" si="3"/>
        <v>0</v>
      </c>
      <c r="Z72" s="101">
        <f t="shared" si="3"/>
        <v>0</v>
      </c>
      <c r="AA72" s="101">
        <f t="shared" si="3"/>
        <v>0</v>
      </c>
      <c r="AB72" s="101">
        <f t="shared" si="3"/>
        <v>0</v>
      </c>
      <c r="AC72" s="101">
        <f t="shared" si="3"/>
        <v>0</v>
      </c>
      <c r="AD72" s="101">
        <f t="shared" si="3"/>
        <v>0</v>
      </c>
      <c r="AE72" s="101">
        <f t="shared" si="3"/>
        <v>1</v>
      </c>
      <c r="AF72" s="101">
        <f t="shared" si="3"/>
        <v>0</v>
      </c>
      <c r="AG72" s="101">
        <f t="shared" si="3"/>
        <v>0</v>
      </c>
      <c r="AH72" s="101">
        <f t="shared" si="3"/>
        <v>0</v>
      </c>
      <c r="AI72" s="101">
        <f t="shared" si="3"/>
        <v>0</v>
      </c>
      <c r="AJ72" s="101">
        <f t="shared" si="3"/>
        <v>0</v>
      </c>
      <c r="AK72" s="101">
        <f t="shared" si="3"/>
        <v>0</v>
      </c>
      <c r="AL72" s="101">
        <f t="shared" si="3"/>
        <v>0</v>
      </c>
      <c r="AM72" s="101">
        <f t="shared" si="3"/>
        <v>0</v>
      </c>
      <c r="AN72" s="101">
        <f t="shared" si="3"/>
        <v>0</v>
      </c>
      <c r="AO72" s="101">
        <f t="shared" si="3"/>
        <v>0</v>
      </c>
      <c r="AP72" s="101">
        <f t="shared" si="3"/>
        <v>0</v>
      </c>
      <c r="AQ72" s="101">
        <f t="shared" si="3"/>
        <v>2</v>
      </c>
      <c r="AR72" s="101">
        <f t="shared" si="3"/>
        <v>0</v>
      </c>
      <c r="AS72" s="101">
        <f t="shared" si="3"/>
        <v>2</v>
      </c>
    </row>
    <row r="73" spans="1:45" x14ac:dyDescent="0.25">
      <c r="A73" s="100" t="s">
        <v>232</v>
      </c>
      <c r="B73" s="103" t="s">
        <v>4</v>
      </c>
      <c r="C73" s="103" t="s">
        <v>232</v>
      </c>
      <c r="D73" s="96" t="s">
        <v>390</v>
      </c>
      <c r="E73" s="101">
        <f>SUMIF($B$2:$B$68,$B$73,E2:E68)</f>
        <v>51</v>
      </c>
      <c r="F73" s="101">
        <f t="shared" ref="F73:AS73" si="4">SUMIF($B$2:$B$68,$B$73,F2:F68)</f>
        <v>0</v>
      </c>
      <c r="G73" s="101">
        <f t="shared" si="4"/>
        <v>1</v>
      </c>
      <c r="H73" s="101">
        <f t="shared" si="4"/>
        <v>1</v>
      </c>
      <c r="I73" s="101">
        <f t="shared" si="4"/>
        <v>37</v>
      </c>
      <c r="J73" s="101">
        <f t="shared" si="4"/>
        <v>0</v>
      </c>
      <c r="K73" s="101">
        <f t="shared" si="4"/>
        <v>0</v>
      </c>
      <c r="L73" s="101">
        <f t="shared" si="4"/>
        <v>0</v>
      </c>
      <c r="M73" s="101">
        <f t="shared" si="4"/>
        <v>0</v>
      </c>
      <c r="N73" s="101">
        <f t="shared" si="4"/>
        <v>2</v>
      </c>
      <c r="O73" s="101">
        <f t="shared" si="4"/>
        <v>6</v>
      </c>
      <c r="P73" s="101">
        <f t="shared" si="4"/>
        <v>13</v>
      </c>
      <c r="Q73" s="101">
        <f t="shared" si="4"/>
        <v>1</v>
      </c>
      <c r="R73" s="101">
        <f t="shared" si="4"/>
        <v>1</v>
      </c>
      <c r="S73" s="101">
        <f t="shared" si="4"/>
        <v>0</v>
      </c>
      <c r="T73" s="101">
        <f t="shared" si="4"/>
        <v>0</v>
      </c>
      <c r="U73" s="101">
        <f t="shared" si="4"/>
        <v>1</v>
      </c>
      <c r="V73" s="101">
        <f t="shared" si="4"/>
        <v>0</v>
      </c>
      <c r="W73" s="101">
        <f t="shared" si="4"/>
        <v>0</v>
      </c>
      <c r="X73" s="101">
        <f t="shared" si="4"/>
        <v>4</v>
      </c>
      <c r="Y73" s="101">
        <f t="shared" si="4"/>
        <v>1</v>
      </c>
      <c r="Z73" s="101">
        <f t="shared" si="4"/>
        <v>1</v>
      </c>
      <c r="AA73" s="101">
        <f t="shared" si="4"/>
        <v>1</v>
      </c>
      <c r="AB73" s="101">
        <f t="shared" si="4"/>
        <v>0</v>
      </c>
      <c r="AC73" s="101">
        <f t="shared" si="4"/>
        <v>1</v>
      </c>
      <c r="AD73" s="101">
        <f t="shared" si="4"/>
        <v>4</v>
      </c>
      <c r="AE73" s="101">
        <f t="shared" si="4"/>
        <v>4</v>
      </c>
      <c r="AF73" s="101">
        <f t="shared" si="4"/>
        <v>2</v>
      </c>
      <c r="AG73" s="101">
        <f t="shared" si="4"/>
        <v>1</v>
      </c>
      <c r="AH73" s="101">
        <f t="shared" si="4"/>
        <v>0</v>
      </c>
      <c r="AI73" s="101">
        <f t="shared" si="4"/>
        <v>1</v>
      </c>
      <c r="AJ73" s="101">
        <f t="shared" si="4"/>
        <v>1</v>
      </c>
      <c r="AK73" s="101">
        <f t="shared" si="4"/>
        <v>1</v>
      </c>
      <c r="AL73" s="101">
        <f t="shared" si="4"/>
        <v>0</v>
      </c>
      <c r="AM73" s="101">
        <f t="shared" si="4"/>
        <v>1</v>
      </c>
      <c r="AN73" s="101">
        <f t="shared" si="4"/>
        <v>1</v>
      </c>
      <c r="AO73" s="101">
        <f t="shared" si="4"/>
        <v>3</v>
      </c>
      <c r="AP73" s="101">
        <f t="shared" si="4"/>
        <v>1</v>
      </c>
      <c r="AQ73" s="101">
        <f t="shared" si="4"/>
        <v>0</v>
      </c>
      <c r="AR73" s="101">
        <f t="shared" si="4"/>
        <v>1</v>
      </c>
      <c r="AS73" s="101">
        <f t="shared" si="4"/>
        <v>56</v>
      </c>
    </row>
    <row r="74" spans="1:45" x14ac:dyDescent="0.25">
      <c r="A74" s="100" t="s">
        <v>232</v>
      </c>
      <c r="B74" s="103" t="s">
        <v>5</v>
      </c>
      <c r="C74" s="103" t="s">
        <v>232</v>
      </c>
      <c r="D74" s="96" t="s">
        <v>391</v>
      </c>
      <c r="E74" s="101">
        <f>SUMIF($B$2:$B$68,$B$74,E2:E68)</f>
        <v>4</v>
      </c>
      <c r="F74" s="101">
        <f t="shared" ref="F74:AS74" si="5">SUMIF($B$2:$B$68,$B$74,F2:F68)</f>
        <v>0</v>
      </c>
      <c r="G74" s="101">
        <f t="shared" si="5"/>
        <v>1</v>
      </c>
      <c r="H74" s="101">
        <f t="shared" si="5"/>
        <v>0</v>
      </c>
      <c r="I74" s="101">
        <f t="shared" si="5"/>
        <v>4</v>
      </c>
      <c r="J74" s="101">
        <f t="shared" si="5"/>
        <v>1</v>
      </c>
      <c r="K74" s="101">
        <f t="shared" si="5"/>
        <v>0</v>
      </c>
      <c r="L74" s="101">
        <f t="shared" si="5"/>
        <v>1</v>
      </c>
      <c r="M74" s="101">
        <f t="shared" si="5"/>
        <v>0</v>
      </c>
      <c r="N74" s="101">
        <f t="shared" si="5"/>
        <v>0</v>
      </c>
      <c r="O74" s="101">
        <f t="shared" si="5"/>
        <v>2</v>
      </c>
      <c r="P74" s="101">
        <f t="shared" si="5"/>
        <v>2</v>
      </c>
      <c r="Q74" s="101">
        <f t="shared" si="5"/>
        <v>0</v>
      </c>
      <c r="R74" s="101">
        <f t="shared" si="5"/>
        <v>0</v>
      </c>
      <c r="S74" s="101">
        <f t="shared" si="5"/>
        <v>0</v>
      </c>
      <c r="T74" s="101">
        <f t="shared" si="5"/>
        <v>2</v>
      </c>
      <c r="U74" s="101">
        <f t="shared" si="5"/>
        <v>1</v>
      </c>
      <c r="V74" s="101">
        <f t="shared" si="5"/>
        <v>0</v>
      </c>
      <c r="W74" s="101">
        <f t="shared" si="5"/>
        <v>0</v>
      </c>
      <c r="X74" s="101">
        <f t="shared" si="5"/>
        <v>2</v>
      </c>
      <c r="Y74" s="101">
        <f t="shared" si="5"/>
        <v>0</v>
      </c>
      <c r="Z74" s="101">
        <f t="shared" si="5"/>
        <v>2</v>
      </c>
      <c r="AA74" s="101">
        <f t="shared" si="5"/>
        <v>0</v>
      </c>
      <c r="AB74" s="101">
        <f t="shared" si="5"/>
        <v>0</v>
      </c>
      <c r="AC74" s="101">
        <f t="shared" si="5"/>
        <v>1</v>
      </c>
      <c r="AD74" s="101">
        <f t="shared" si="5"/>
        <v>1</v>
      </c>
      <c r="AE74" s="101">
        <f t="shared" si="5"/>
        <v>2</v>
      </c>
      <c r="AF74" s="101">
        <f t="shared" si="5"/>
        <v>1</v>
      </c>
      <c r="AG74" s="101">
        <f t="shared" si="5"/>
        <v>1</v>
      </c>
      <c r="AH74" s="101">
        <f t="shared" si="5"/>
        <v>0</v>
      </c>
      <c r="AI74" s="101">
        <f t="shared" si="5"/>
        <v>2</v>
      </c>
      <c r="AJ74" s="101">
        <f t="shared" si="5"/>
        <v>0</v>
      </c>
      <c r="AK74" s="101">
        <f t="shared" si="5"/>
        <v>0</v>
      </c>
      <c r="AL74" s="101">
        <f t="shared" si="5"/>
        <v>1</v>
      </c>
      <c r="AM74" s="101">
        <f t="shared" si="5"/>
        <v>2</v>
      </c>
      <c r="AN74" s="101">
        <f t="shared" si="5"/>
        <v>0</v>
      </c>
      <c r="AO74" s="101">
        <f t="shared" si="5"/>
        <v>0</v>
      </c>
      <c r="AP74" s="101">
        <f t="shared" si="5"/>
        <v>0</v>
      </c>
      <c r="AQ74" s="101">
        <f t="shared" si="5"/>
        <v>0</v>
      </c>
      <c r="AR74" s="101">
        <f t="shared" si="5"/>
        <v>0</v>
      </c>
      <c r="AS74" s="101">
        <f t="shared" si="5"/>
        <v>20</v>
      </c>
    </row>
    <row r="75" spans="1:45" x14ac:dyDescent="0.25">
      <c r="A75" s="100" t="s">
        <v>232</v>
      </c>
      <c r="B75" s="103" t="s">
        <v>6</v>
      </c>
      <c r="C75" s="103" t="s">
        <v>232</v>
      </c>
      <c r="D75" s="96" t="s">
        <v>392</v>
      </c>
      <c r="E75" s="101">
        <f>SUMIF($B$2:$B$68,$B$75,E2:E68)</f>
        <v>16</v>
      </c>
      <c r="F75" s="101">
        <f t="shared" ref="F75:AS75" si="6">SUMIF($B$2:$B$68,$B$75,F2:F68)</f>
        <v>1</v>
      </c>
      <c r="G75" s="101">
        <f t="shared" si="6"/>
        <v>1</v>
      </c>
      <c r="H75" s="101">
        <f t="shared" si="6"/>
        <v>0</v>
      </c>
      <c r="I75" s="101">
        <f t="shared" si="6"/>
        <v>21</v>
      </c>
      <c r="J75" s="101">
        <f t="shared" si="6"/>
        <v>0</v>
      </c>
      <c r="K75" s="101">
        <f t="shared" si="6"/>
        <v>1</v>
      </c>
      <c r="L75" s="101">
        <f t="shared" si="6"/>
        <v>0</v>
      </c>
      <c r="M75" s="101">
        <f t="shared" si="6"/>
        <v>2</v>
      </c>
      <c r="N75" s="101">
        <f t="shared" si="6"/>
        <v>1</v>
      </c>
      <c r="O75" s="101">
        <f t="shared" si="6"/>
        <v>12</v>
      </c>
      <c r="P75" s="101">
        <f t="shared" si="6"/>
        <v>10</v>
      </c>
      <c r="Q75" s="101">
        <f t="shared" si="6"/>
        <v>0</v>
      </c>
      <c r="R75" s="101">
        <f t="shared" si="6"/>
        <v>0</v>
      </c>
      <c r="S75" s="101">
        <f t="shared" si="6"/>
        <v>1</v>
      </c>
      <c r="T75" s="101">
        <f t="shared" si="6"/>
        <v>1</v>
      </c>
      <c r="U75" s="101">
        <f t="shared" si="6"/>
        <v>0</v>
      </c>
      <c r="V75" s="101">
        <f t="shared" si="6"/>
        <v>2</v>
      </c>
      <c r="W75" s="101">
        <f t="shared" si="6"/>
        <v>1</v>
      </c>
      <c r="X75" s="101">
        <f t="shared" si="6"/>
        <v>6</v>
      </c>
      <c r="Y75" s="101">
        <f t="shared" si="6"/>
        <v>1</v>
      </c>
      <c r="Z75" s="101">
        <f t="shared" si="6"/>
        <v>0</v>
      </c>
      <c r="AA75" s="101">
        <f t="shared" si="6"/>
        <v>2</v>
      </c>
      <c r="AB75" s="101">
        <f t="shared" si="6"/>
        <v>1</v>
      </c>
      <c r="AC75" s="101">
        <f t="shared" si="6"/>
        <v>0</v>
      </c>
      <c r="AD75" s="101">
        <f t="shared" si="6"/>
        <v>3</v>
      </c>
      <c r="AE75" s="101">
        <f t="shared" si="6"/>
        <v>8</v>
      </c>
      <c r="AF75" s="101">
        <f t="shared" si="6"/>
        <v>3</v>
      </c>
      <c r="AG75" s="101">
        <f t="shared" si="6"/>
        <v>3</v>
      </c>
      <c r="AH75" s="101">
        <f t="shared" si="6"/>
        <v>1</v>
      </c>
      <c r="AI75" s="101">
        <f t="shared" si="6"/>
        <v>0</v>
      </c>
      <c r="AJ75" s="101">
        <f t="shared" si="6"/>
        <v>0</v>
      </c>
      <c r="AK75" s="101">
        <f t="shared" si="6"/>
        <v>1</v>
      </c>
      <c r="AL75" s="101">
        <f t="shared" si="6"/>
        <v>3</v>
      </c>
      <c r="AM75" s="101">
        <f t="shared" si="6"/>
        <v>1</v>
      </c>
      <c r="AN75" s="101">
        <f t="shared" si="6"/>
        <v>2</v>
      </c>
      <c r="AO75" s="101">
        <f t="shared" si="6"/>
        <v>0</v>
      </c>
      <c r="AP75" s="101">
        <f t="shared" si="6"/>
        <v>0</v>
      </c>
      <c r="AQ75" s="101">
        <f t="shared" si="6"/>
        <v>2</v>
      </c>
      <c r="AR75" s="101">
        <f t="shared" si="6"/>
        <v>0</v>
      </c>
      <c r="AS75" s="101">
        <f t="shared" si="6"/>
        <v>47</v>
      </c>
    </row>
    <row r="76" spans="1:45" x14ac:dyDescent="0.25">
      <c r="A76" s="100" t="s">
        <v>232</v>
      </c>
      <c r="B76" s="103" t="s">
        <v>7</v>
      </c>
      <c r="C76" s="103" t="s">
        <v>232</v>
      </c>
      <c r="D76" s="96" t="s">
        <v>393</v>
      </c>
      <c r="E76" s="101">
        <f>SUMIF($B$2:$B$68,$B$76,E2:E68)</f>
        <v>0</v>
      </c>
      <c r="F76" s="101">
        <f t="shared" ref="F76:AS76" si="7">SUMIF($B$2:$B$68,$B$76,F2:F68)</f>
        <v>0</v>
      </c>
      <c r="G76" s="101">
        <f t="shared" si="7"/>
        <v>0</v>
      </c>
      <c r="H76" s="101">
        <f t="shared" si="7"/>
        <v>0</v>
      </c>
      <c r="I76" s="101">
        <f t="shared" si="7"/>
        <v>1</v>
      </c>
      <c r="J76" s="101">
        <f t="shared" si="7"/>
        <v>0</v>
      </c>
      <c r="K76" s="101">
        <f t="shared" si="7"/>
        <v>0</v>
      </c>
      <c r="L76" s="101">
        <f t="shared" si="7"/>
        <v>0</v>
      </c>
      <c r="M76" s="101">
        <f t="shared" si="7"/>
        <v>0</v>
      </c>
      <c r="N76" s="101">
        <f t="shared" si="7"/>
        <v>0</v>
      </c>
      <c r="O76" s="101">
        <f t="shared" si="7"/>
        <v>1</v>
      </c>
      <c r="P76" s="101">
        <f t="shared" si="7"/>
        <v>0</v>
      </c>
      <c r="Q76" s="101">
        <f t="shared" si="7"/>
        <v>0</v>
      </c>
      <c r="R76" s="101">
        <f t="shared" si="7"/>
        <v>0</v>
      </c>
      <c r="S76" s="101">
        <f t="shared" si="7"/>
        <v>0</v>
      </c>
      <c r="T76" s="101">
        <f t="shared" si="7"/>
        <v>0</v>
      </c>
      <c r="U76" s="101">
        <f t="shared" si="7"/>
        <v>0</v>
      </c>
      <c r="V76" s="101">
        <f t="shared" si="7"/>
        <v>0</v>
      </c>
      <c r="W76" s="101">
        <f t="shared" si="7"/>
        <v>0</v>
      </c>
      <c r="X76" s="101">
        <f t="shared" si="7"/>
        <v>0</v>
      </c>
      <c r="Y76" s="101">
        <f t="shared" si="7"/>
        <v>0</v>
      </c>
      <c r="Z76" s="101">
        <f t="shared" si="7"/>
        <v>0</v>
      </c>
      <c r="AA76" s="101">
        <f t="shared" si="7"/>
        <v>1</v>
      </c>
      <c r="AB76" s="101">
        <f t="shared" si="7"/>
        <v>0</v>
      </c>
      <c r="AC76" s="101">
        <f t="shared" si="7"/>
        <v>0</v>
      </c>
      <c r="AD76" s="101">
        <f t="shared" si="7"/>
        <v>0</v>
      </c>
      <c r="AE76" s="101">
        <f t="shared" si="7"/>
        <v>0</v>
      </c>
      <c r="AF76" s="101">
        <f t="shared" si="7"/>
        <v>1</v>
      </c>
      <c r="AG76" s="101">
        <f t="shared" si="7"/>
        <v>0</v>
      </c>
      <c r="AH76" s="101">
        <f t="shared" si="7"/>
        <v>0</v>
      </c>
      <c r="AI76" s="101">
        <f t="shared" si="7"/>
        <v>0</v>
      </c>
      <c r="AJ76" s="101">
        <f t="shared" si="7"/>
        <v>0</v>
      </c>
      <c r="AK76" s="101">
        <f t="shared" si="7"/>
        <v>0</v>
      </c>
      <c r="AL76" s="101">
        <f t="shared" si="7"/>
        <v>0</v>
      </c>
      <c r="AM76" s="101">
        <f t="shared" si="7"/>
        <v>0</v>
      </c>
      <c r="AN76" s="101">
        <f t="shared" si="7"/>
        <v>0</v>
      </c>
      <c r="AO76" s="101">
        <f t="shared" si="7"/>
        <v>0</v>
      </c>
      <c r="AP76" s="101">
        <f t="shared" si="7"/>
        <v>0</v>
      </c>
      <c r="AQ76" s="101">
        <f t="shared" si="7"/>
        <v>0</v>
      </c>
      <c r="AR76" s="101">
        <f t="shared" si="7"/>
        <v>0</v>
      </c>
      <c r="AS76" s="101">
        <f t="shared" si="7"/>
        <v>3</v>
      </c>
    </row>
    <row r="77" spans="1:45" x14ac:dyDescent="0.25">
      <c r="A77" s="100" t="s">
        <v>232</v>
      </c>
      <c r="B77" s="103" t="s">
        <v>8</v>
      </c>
      <c r="C77" s="103" t="s">
        <v>232</v>
      </c>
      <c r="D77" s="96" t="s">
        <v>394</v>
      </c>
      <c r="E77" s="101">
        <f>SUMIF($B$2:$B$68,$B$77,E2:E68)</f>
        <v>2</v>
      </c>
      <c r="F77" s="101">
        <f t="shared" ref="F77:AS77" si="8">SUMIF($B$2:$B$68,$B$77,F2:F68)</f>
        <v>0</v>
      </c>
      <c r="G77" s="101">
        <f t="shared" si="8"/>
        <v>0</v>
      </c>
      <c r="H77" s="101">
        <f t="shared" si="8"/>
        <v>0</v>
      </c>
      <c r="I77" s="101">
        <f t="shared" si="8"/>
        <v>0</v>
      </c>
      <c r="J77" s="101">
        <f t="shared" si="8"/>
        <v>0</v>
      </c>
      <c r="K77" s="101">
        <f t="shared" si="8"/>
        <v>0</v>
      </c>
      <c r="L77" s="101">
        <f t="shared" si="8"/>
        <v>0</v>
      </c>
      <c r="M77" s="101">
        <f t="shared" si="8"/>
        <v>0</v>
      </c>
      <c r="N77" s="101">
        <f t="shared" si="8"/>
        <v>0</v>
      </c>
      <c r="O77" s="101">
        <f t="shared" si="8"/>
        <v>0</v>
      </c>
      <c r="P77" s="101">
        <f t="shared" si="8"/>
        <v>0</v>
      </c>
      <c r="Q77" s="101">
        <f t="shared" si="8"/>
        <v>0</v>
      </c>
      <c r="R77" s="101">
        <f t="shared" si="8"/>
        <v>0</v>
      </c>
      <c r="S77" s="101">
        <f t="shared" si="8"/>
        <v>0</v>
      </c>
      <c r="T77" s="101">
        <f t="shared" si="8"/>
        <v>0</v>
      </c>
      <c r="U77" s="101">
        <f t="shared" si="8"/>
        <v>0</v>
      </c>
      <c r="V77" s="101">
        <f t="shared" si="8"/>
        <v>0</v>
      </c>
      <c r="W77" s="101">
        <f t="shared" si="8"/>
        <v>0</v>
      </c>
      <c r="X77" s="101">
        <f t="shared" si="8"/>
        <v>1</v>
      </c>
      <c r="Y77" s="101">
        <f t="shared" si="8"/>
        <v>0</v>
      </c>
      <c r="Z77" s="101">
        <f t="shared" si="8"/>
        <v>0</v>
      </c>
      <c r="AA77" s="101">
        <f t="shared" si="8"/>
        <v>0</v>
      </c>
      <c r="AB77" s="101">
        <f t="shared" si="8"/>
        <v>0</v>
      </c>
      <c r="AC77" s="101">
        <f t="shared" si="8"/>
        <v>0</v>
      </c>
      <c r="AD77" s="101">
        <f t="shared" si="8"/>
        <v>0</v>
      </c>
      <c r="AE77" s="101">
        <f t="shared" si="8"/>
        <v>0</v>
      </c>
      <c r="AF77" s="101">
        <f t="shared" si="8"/>
        <v>0</v>
      </c>
      <c r="AG77" s="101">
        <f t="shared" si="8"/>
        <v>1</v>
      </c>
      <c r="AH77" s="101">
        <f t="shared" si="8"/>
        <v>0</v>
      </c>
      <c r="AI77" s="101">
        <f t="shared" si="8"/>
        <v>0</v>
      </c>
      <c r="AJ77" s="101">
        <f t="shared" si="8"/>
        <v>0</v>
      </c>
      <c r="AK77" s="101">
        <f t="shared" si="8"/>
        <v>0</v>
      </c>
      <c r="AL77" s="101">
        <f t="shared" si="8"/>
        <v>0</v>
      </c>
      <c r="AM77" s="101">
        <f t="shared" si="8"/>
        <v>0</v>
      </c>
      <c r="AN77" s="101">
        <f t="shared" si="8"/>
        <v>0</v>
      </c>
      <c r="AO77" s="101">
        <f t="shared" si="8"/>
        <v>0</v>
      </c>
      <c r="AP77" s="101">
        <f t="shared" si="8"/>
        <v>0</v>
      </c>
      <c r="AQ77" s="101">
        <f t="shared" si="8"/>
        <v>0</v>
      </c>
      <c r="AR77" s="101">
        <f t="shared" si="8"/>
        <v>0</v>
      </c>
      <c r="AS77" s="101">
        <f t="shared" si="8"/>
        <v>2</v>
      </c>
    </row>
    <row r="78" spans="1:45" x14ac:dyDescent="0.25">
      <c r="A78" s="100" t="s">
        <v>232</v>
      </c>
      <c r="B78" s="103" t="s">
        <v>232</v>
      </c>
      <c r="C78" s="103" t="s">
        <v>232</v>
      </c>
      <c r="D78" s="96" t="s">
        <v>395</v>
      </c>
      <c r="E78" s="101">
        <f>SUM(E2:E68)</f>
        <v>73</v>
      </c>
      <c r="F78" s="101">
        <f t="shared" ref="F78:AS78" si="9">SUM(F2:F68)</f>
        <v>1</v>
      </c>
      <c r="G78" s="101">
        <f t="shared" si="9"/>
        <v>3</v>
      </c>
      <c r="H78" s="101">
        <f t="shared" si="9"/>
        <v>1</v>
      </c>
      <c r="I78" s="101">
        <f t="shared" si="9"/>
        <v>63</v>
      </c>
      <c r="J78" s="101">
        <f t="shared" si="9"/>
        <v>1</v>
      </c>
      <c r="K78" s="101">
        <f t="shared" si="9"/>
        <v>1</v>
      </c>
      <c r="L78" s="101">
        <f t="shared" si="9"/>
        <v>1</v>
      </c>
      <c r="M78" s="101">
        <f t="shared" si="9"/>
        <v>2</v>
      </c>
      <c r="N78" s="101">
        <f t="shared" si="9"/>
        <v>3</v>
      </c>
      <c r="O78" s="101">
        <f t="shared" si="9"/>
        <v>21</v>
      </c>
      <c r="P78" s="101">
        <f t="shared" si="9"/>
        <v>25</v>
      </c>
      <c r="Q78" s="101">
        <f t="shared" si="9"/>
        <v>1</v>
      </c>
      <c r="R78" s="101">
        <f t="shared" si="9"/>
        <v>1</v>
      </c>
      <c r="S78" s="101">
        <f t="shared" si="9"/>
        <v>1</v>
      </c>
      <c r="T78" s="101">
        <f t="shared" si="9"/>
        <v>3</v>
      </c>
      <c r="U78" s="101">
        <f t="shared" si="9"/>
        <v>2</v>
      </c>
      <c r="V78" s="101">
        <f t="shared" si="9"/>
        <v>2</v>
      </c>
      <c r="W78" s="101">
        <f t="shared" si="9"/>
        <v>1</v>
      </c>
      <c r="X78" s="101">
        <f t="shared" si="9"/>
        <v>13</v>
      </c>
      <c r="Y78" s="101">
        <f t="shared" si="9"/>
        <v>2</v>
      </c>
      <c r="Z78" s="101">
        <f t="shared" si="9"/>
        <v>3</v>
      </c>
      <c r="AA78" s="101">
        <f t="shared" si="9"/>
        <v>4</v>
      </c>
      <c r="AB78" s="101">
        <f t="shared" si="9"/>
        <v>1</v>
      </c>
      <c r="AC78" s="101">
        <f t="shared" si="9"/>
        <v>2</v>
      </c>
      <c r="AD78" s="101">
        <f t="shared" si="9"/>
        <v>8</v>
      </c>
      <c r="AE78" s="101">
        <f t="shared" si="9"/>
        <v>14</v>
      </c>
      <c r="AF78" s="101">
        <f t="shared" si="9"/>
        <v>7</v>
      </c>
      <c r="AG78" s="101">
        <f t="shared" si="9"/>
        <v>6</v>
      </c>
      <c r="AH78" s="101">
        <f t="shared" si="9"/>
        <v>1</v>
      </c>
      <c r="AI78" s="101">
        <f t="shared" si="9"/>
        <v>3</v>
      </c>
      <c r="AJ78" s="101">
        <f t="shared" si="9"/>
        <v>1</v>
      </c>
      <c r="AK78" s="101">
        <f t="shared" si="9"/>
        <v>2</v>
      </c>
      <c r="AL78" s="101">
        <f t="shared" si="9"/>
        <v>4</v>
      </c>
      <c r="AM78" s="101">
        <f t="shared" si="9"/>
        <v>4</v>
      </c>
      <c r="AN78" s="101">
        <f t="shared" si="9"/>
        <v>3</v>
      </c>
      <c r="AO78" s="101">
        <f t="shared" si="9"/>
        <v>3</v>
      </c>
      <c r="AP78" s="101">
        <f t="shared" si="9"/>
        <v>1</v>
      </c>
      <c r="AQ78" s="101">
        <f t="shared" si="9"/>
        <v>2</v>
      </c>
      <c r="AR78" s="101">
        <f t="shared" si="9"/>
        <v>1</v>
      </c>
      <c r="AS78" s="101">
        <f t="shared" si="9"/>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opLeftCell="A4" zoomScale="75" zoomScaleNormal="75" workbookViewId="0">
      <selection activeCell="J14" sqref="J14"/>
    </sheetView>
  </sheetViews>
  <sheetFormatPr defaultRowHeight="15" x14ac:dyDescent="0.25"/>
  <cols>
    <col min="3" max="3" width="13.85546875" bestFit="1" customWidth="1"/>
    <col min="7" max="7" width="64.28515625" bestFit="1" customWidth="1"/>
    <col min="8" max="8" width="9.140625" style="1"/>
    <col min="9" max="9" width="64.28515625" bestFit="1" customWidth="1"/>
  </cols>
  <sheetData>
    <row r="1" spans="1:10" x14ac:dyDescent="0.25">
      <c r="A1" s="29" t="s">
        <v>98</v>
      </c>
    </row>
    <row r="2" spans="1:10" ht="30" x14ac:dyDescent="0.25">
      <c r="A2" s="4" t="s">
        <v>396</v>
      </c>
      <c r="B2" s="4" t="s">
        <v>397</v>
      </c>
      <c r="C2" s="4" t="s">
        <v>398</v>
      </c>
      <c r="D2" s="4" t="s">
        <v>399</v>
      </c>
      <c r="E2" s="4" t="s">
        <v>378</v>
      </c>
      <c r="F2" s="4" t="s">
        <v>400</v>
      </c>
      <c r="G2" s="23" t="s">
        <v>401</v>
      </c>
      <c r="H2" s="4" t="s">
        <v>396</v>
      </c>
      <c r="I2" s="4" t="s">
        <v>402</v>
      </c>
      <c r="J2" s="4" t="s">
        <v>403</v>
      </c>
    </row>
    <row r="3" spans="1:10" x14ac:dyDescent="0.25">
      <c r="A3" s="1" t="e">
        <f>RANK(B3,$B$3:$B$13,1)</f>
        <v>#VALUE!</v>
      </c>
      <c r="B3" s="1" t="e">
        <f>(C3*D3)+E3</f>
        <v>#VALUE!</v>
      </c>
      <c r="C3" s="1">
        <v>1.0000000000000003E-11</v>
      </c>
      <c r="D3" s="1">
        <f>(COUNTIF($E$3:$E$13,E3)&gt;1)*1</f>
        <v>1</v>
      </c>
      <c r="E3" s="1" t="e">
        <f>RANK(F3,$F$3:$F$13)</f>
        <v>#VALUE!</v>
      </c>
      <c r="F3" s="27" t="str">
        <f>SingleArchiveResults!G19</f>
        <v>..</v>
      </c>
      <c r="G3" t="s">
        <v>153</v>
      </c>
      <c r="H3" s="1">
        <v>1</v>
      </c>
      <c r="I3" t="str">
        <f>IFERROR(VLOOKUP(H3,$A$3:$G$13,7,FALSE),"..")</f>
        <v>..</v>
      </c>
      <c r="J3" s="28" t="str">
        <f>IFERROR(VLOOKUP(H3,$A$3:$G$13,6,FALSE),"..")</f>
        <v>..</v>
      </c>
    </row>
    <row r="4" spans="1:10" x14ac:dyDescent="0.25">
      <c r="A4" s="1" t="e">
        <f t="shared" ref="A4:A13" si="0">RANK(B4,$B$3:$B$13,1)</f>
        <v>#VALUE!</v>
      </c>
      <c r="B4" s="1" t="e">
        <f t="shared" ref="B4:B13" si="1">(C4*D4)+E4</f>
        <v>#VALUE!</v>
      </c>
      <c r="C4" s="1">
        <v>1.0000000000000002E-8</v>
      </c>
      <c r="D4" s="1">
        <f t="shared" ref="D4:D13" si="2">(COUNTIF($E$3:$E$13,E4)&gt;1)*1</f>
        <v>1</v>
      </c>
      <c r="E4" s="1" t="e">
        <f t="shared" ref="E4:E13" si="3">RANK(F4,$F$3:$F$13)</f>
        <v>#VALUE!</v>
      </c>
      <c r="F4" s="27" t="str">
        <f>SingleArchiveResults!G20</f>
        <v>..</v>
      </c>
      <c r="G4" t="s">
        <v>154</v>
      </c>
      <c r="H4" s="1">
        <v>2</v>
      </c>
      <c r="I4" t="str">
        <f t="shared" ref="I4:I13" si="4">IFERROR(VLOOKUP(H4,$A$3:$G$13,7,FALSE),"..")</f>
        <v>..</v>
      </c>
      <c r="J4" s="28" t="str">
        <f t="shared" ref="J4:J13" si="5">IFERROR(VLOOKUP(H4,$A$3:$G$13,6,FALSE),"..")</f>
        <v>..</v>
      </c>
    </row>
    <row r="5" spans="1:10" x14ac:dyDescent="0.25">
      <c r="A5" s="1" t="e">
        <f t="shared" si="0"/>
        <v>#VALUE!</v>
      </c>
      <c r="B5" s="1" t="e">
        <f t="shared" si="1"/>
        <v>#VALUE!</v>
      </c>
      <c r="C5" s="1">
        <v>1.0000000000000002E-7</v>
      </c>
      <c r="D5" s="1">
        <f t="shared" si="2"/>
        <v>1</v>
      </c>
      <c r="E5" s="1" t="e">
        <f t="shared" si="3"/>
        <v>#VALUE!</v>
      </c>
      <c r="F5" s="27" t="str">
        <f>SingleArchiveResults!G21</f>
        <v>..</v>
      </c>
      <c r="G5" t="s">
        <v>155</v>
      </c>
      <c r="H5" s="1">
        <v>3</v>
      </c>
      <c r="I5" t="str">
        <f t="shared" si="4"/>
        <v>..</v>
      </c>
      <c r="J5" s="28" t="str">
        <f t="shared" si="5"/>
        <v>..</v>
      </c>
    </row>
    <row r="6" spans="1:10" x14ac:dyDescent="0.25">
      <c r="A6" s="1" t="e">
        <f t="shared" si="0"/>
        <v>#VALUE!</v>
      </c>
      <c r="B6" s="1" t="e">
        <f t="shared" si="1"/>
        <v>#VALUE!</v>
      </c>
      <c r="C6" s="1">
        <v>1E-4</v>
      </c>
      <c r="D6" s="1">
        <f t="shared" si="2"/>
        <v>1</v>
      </c>
      <c r="E6" s="1" t="e">
        <f t="shared" si="3"/>
        <v>#VALUE!</v>
      </c>
      <c r="F6" s="27" t="str">
        <f>SingleArchiveResults!G22</f>
        <v>..</v>
      </c>
      <c r="G6" t="s">
        <v>156</v>
      </c>
      <c r="H6" s="1">
        <v>4</v>
      </c>
      <c r="I6" t="str">
        <f t="shared" si="4"/>
        <v>..</v>
      </c>
      <c r="J6" s="28" t="str">
        <f t="shared" si="5"/>
        <v>..</v>
      </c>
    </row>
    <row r="7" spans="1:10" x14ac:dyDescent="0.25">
      <c r="A7" s="1" t="e">
        <f t="shared" si="0"/>
        <v>#VALUE!</v>
      </c>
      <c r="B7" s="1" t="e">
        <f t="shared" si="1"/>
        <v>#VALUE!</v>
      </c>
      <c r="C7" s="1">
        <v>1.0000000000000001E-5</v>
      </c>
      <c r="D7" s="1">
        <f t="shared" si="2"/>
        <v>1</v>
      </c>
      <c r="E7" s="1" t="e">
        <f t="shared" si="3"/>
        <v>#VALUE!</v>
      </c>
      <c r="F7" s="27" t="str">
        <f>SingleArchiveResults!G23</f>
        <v>..</v>
      </c>
      <c r="G7" t="s">
        <v>157</v>
      </c>
      <c r="H7" s="1">
        <v>5</v>
      </c>
      <c r="I7" t="str">
        <f t="shared" si="4"/>
        <v>..</v>
      </c>
      <c r="J7" s="28" t="str">
        <f t="shared" si="5"/>
        <v>..</v>
      </c>
    </row>
    <row r="8" spans="1:10" x14ac:dyDescent="0.25">
      <c r="A8" s="1" t="e">
        <f t="shared" si="0"/>
        <v>#VALUE!</v>
      </c>
      <c r="B8" s="1" t="e">
        <f t="shared" si="1"/>
        <v>#VALUE!</v>
      </c>
      <c r="C8" s="1">
        <v>1.0000000000000002E-6</v>
      </c>
      <c r="D8" s="1">
        <f t="shared" si="2"/>
        <v>1</v>
      </c>
      <c r="E8" s="1" t="e">
        <f t="shared" si="3"/>
        <v>#VALUE!</v>
      </c>
      <c r="F8" s="27" t="str">
        <f>SingleArchiveResults!G24</f>
        <v>..</v>
      </c>
      <c r="G8" t="s">
        <v>158</v>
      </c>
      <c r="H8" s="1">
        <v>6</v>
      </c>
      <c r="I8" t="str">
        <f t="shared" si="4"/>
        <v>..</v>
      </c>
      <c r="J8" s="28" t="str">
        <f t="shared" si="5"/>
        <v>..</v>
      </c>
    </row>
    <row r="9" spans="1:10" x14ac:dyDescent="0.25">
      <c r="A9" s="1" t="e">
        <f t="shared" si="0"/>
        <v>#VALUE!</v>
      </c>
      <c r="B9" s="1" t="e">
        <f t="shared" si="1"/>
        <v>#VALUE!</v>
      </c>
      <c r="C9" s="1">
        <v>1.0000000000000003E-10</v>
      </c>
      <c r="D9" s="1">
        <f t="shared" si="2"/>
        <v>1</v>
      </c>
      <c r="E9" s="1" t="e">
        <f t="shared" si="3"/>
        <v>#VALUE!</v>
      </c>
      <c r="F9" s="27" t="str">
        <f>SingleArchiveResults!G25</f>
        <v>..</v>
      </c>
      <c r="G9" t="s">
        <v>159</v>
      </c>
      <c r="H9" s="1">
        <v>7</v>
      </c>
      <c r="I9" t="str">
        <f t="shared" si="4"/>
        <v>..</v>
      </c>
      <c r="J9" s="28" t="str">
        <f t="shared" si="5"/>
        <v>..</v>
      </c>
    </row>
    <row r="10" spans="1:10" x14ac:dyDescent="0.25">
      <c r="A10" s="1" t="e">
        <f t="shared" si="0"/>
        <v>#VALUE!</v>
      </c>
      <c r="B10" s="1" t="e">
        <f t="shared" si="1"/>
        <v>#VALUE!</v>
      </c>
      <c r="C10" s="1">
        <v>0.1</v>
      </c>
      <c r="D10" s="1">
        <f t="shared" si="2"/>
        <v>1</v>
      </c>
      <c r="E10" s="1" t="e">
        <f t="shared" si="3"/>
        <v>#VALUE!</v>
      </c>
      <c r="F10" s="27" t="str">
        <f>SingleArchiveResults!G26</f>
        <v>..</v>
      </c>
      <c r="G10" t="s">
        <v>160</v>
      </c>
      <c r="H10" s="1">
        <v>8</v>
      </c>
      <c r="I10" t="str">
        <f t="shared" si="4"/>
        <v>..</v>
      </c>
      <c r="J10" s="28" t="str">
        <f t="shared" si="5"/>
        <v>..</v>
      </c>
    </row>
    <row r="11" spans="1:10" x14ac:dyDescent="0.25">
      <c r="A11" s="1" t="e">
        <f t="shared" si="0"/>
        <v>#VALUE!</v>
      </c>
      <c r="B11" s="1" t="e">
        <f t="shared" si="1"/>
        <v>#VALUE!</v>
      </c>
      <c r="C11" s="1">
        <v>1</v>
      </c>
      <c r="D11" s="1">
        <f t="shared" si="2"/>
        <v>1</v>
      </c>
      <c r="E11" s="1" t="e">
        <f t="shared" si="3"/>
        <v>#VALUE!</v>
      </c>
      <c r="F11" s="27" t="str">
        <f>SingleArchiveResults!G27</f>
        <v>..</v>
      </c>
      <c r="G11" t="s">
        <v>161</v>
      </c>
      <c r="H11" s="1">
        <v>9</v>
      </c>
      <c r="I11" t="str">
        <f t="shared" si="4"/>
        <v>..</v>
      </c>
      <c r="J11" s="28" t="str">
        <f t="shared" si="5"/>
        <v>..</v>
      </c>
    </row>
    <row r="12" spans="1:10" x14ac:dyDescent="0.25">
      <c r="A12" s="1" t="e">
        <f t="shared" si="0"/>
        <v>#VALUE!</v>
      </c>
      <c r="B12" s="1" t="e">
        <f t="shared" si="1"/>
        <v>#VALUE!</v>
      </c>
      <c r="C12" s="1">
        <v>0.01</v>
      </c>
      <c r="D12" s="1">
        <f t="shared" si="2"/>
        <v>1</v>
      </c>
      <c r="E12" s="1" t="e">
        <f t="shared" si="3"/>
        <v>#VALUE!</v>
      </c>
      <c r="F12" s="27" t="str">
        <f>SingleArchiveResults!G28</f>
        <v>..</v>
      </c>
      <c r="G12" t="s">
        <v>162</v>
      </c>
      <c r="H12" s="1">
        <v>10</v>
      </c>
      <c r="I12" t="str">
        <f t="shared" si="4"/>
        <v>..</v>
      </c>
      <c r="J12" s="28" t="str">
        <f t="shared" si="5"/>
        <v>..</v>
      </c>
    </row>
    <row r="13" spans="1:10" x14ac:dyDescent="0.25">
      <c r="A13" s="1" t="e">
        <f t="shared" si="0"/>
        <v>#VALUE!</v>
      </c>
      <c r="B13" s="1" t="e">
        <f t="shared" si="1"/>
        <v>#VALUE!</v>
      </c>
      <c r="C13" s="1">
        <v>1.0000000000000003E-9</v>
      </c>
      <c r="D13" s="1">
        <f t="shared" si="2"/>
        <v>1</v>
      </c>
      <c r="E13" s="1" t="e">
        <f t="shared" si="3"/>
        <v>#VALUE!</v>
      </c>
      <c r="F13" s="27" t="str">
        <f>SingleArchiveResults!G29</f>
        <v>..</v>
      </c>
      <c r="G13" t="s">
        <v>163</v>
      </c>
      <c r="H13" s="1">
        <v>11</v>
      </c>
      <c r="I13" t="str">
        <f t="shared" si="4"/>
        <v>..</v>
      </c>
      <c r="J13" s="28" t="str">
        <f t="shared" si="5"/>
        <v>..</v>
      </c>
    </row>
    <row r="14" spans="1:10" x14ac:dyDescent="0.25">
      <c r="A14" s="1"/>
      <c r="B14" s="1"/>
      <c r="C14" s="1"/>
      <c r="D14" s="1"/>
      <c r="E14" s="1"/>
      <c r="F14" s="27" t="str">
        <f>SingleArchiveResults!G30</f>
        <v>..</v>
      </c>
      <c r="G14" t="s">
        <v>164</v>
      </c>
      <c r="I14" t="str">
        <f>G14</f>
        <v>Other, please specify:</v>
      </c>
      <c r="J14" s="28" t="str">
        <f>F14</f>
        <v>..</v>
      </c>
    </row>
    <row r="16" spans="1:10" x14ac:dyDescent="0.25">
      <c r="A16" s="29" t="s">
        <v>100</v>
      </c>
    </row>
    <row r="17" spans="1:10" ht="30" x14ac:dyDescent="0.25">
      <c r="A17" s="4" t="s">
        <v>396</v>
      </c>
      <c r="B17" s="4" t="s">
        <v>397</v>
      </c>
      <c r="C17" s="4" t="s">
        <v>398</v>
      </c>
      <c r="D17" s="4" t="s">
        <v>399</v>
      </c>
      <c r="E17" s="4" t="s">
        <v>378</v>
      </c>
      <c r="F17" s="4" t="s">
        <v>400</v>
      </c>
      <c r="G17" s="23" t="s">
        <v>401</v>
      </c>
      <c r="H17" s="4" t="s">
        <v>396</v>
      </c>
      <c r="I17" s="4" t="s">
        <v>402</v>
      </c>
      <c r="J17" s="4" t="s">
        <v>403</v>
      </c>
    </row>
    <row r="18" spans="1:10" x14ac:dyDescent="0.25">
      <c r="A18" s="1" t="e">
        <f>RANK(B18,$B$18:$B$26,1)</f>
        <v>#VALUE!</v>
      </c>
      <c r="B18" s="1" t="e">
        <f>(C18*D18)+E18</f>
        <v>#VALUE!</v>
      </c>
      <c r="C18" s="1">
        <v>1</v>
      </c>
      <c r="D18" s="1">
        <f>(COUNTIF($E$18:$E$26,E18)&gt;1)*1</f>
        <v>1</v>
      </c>
      <c r="E18" s="1" t="e">
        <f>RANK(F18,$F$18:$F$26)</f>
        <v>#VALUE!</v>
      </c>
      <c r="F18" s="27" t="str">
        <f>SingleArchiveResults!G37</f>
        <v>..</v>
      </c>
      <c r="G18" t="s">
        <v>166</v>
      </c>
      <c r="H18" s="1">
        <v>1</v>
      </c>
      <c r="I18" t="str">
        <f>IFERROR(VLOOKUP(H18,$A$18:$G$26,7,FALSE),"..")</f>
        <v>..</v>
      </c>
      <c r="J18" s="28" t="str">
        <f>IFERROR(VLOOKUP(H18,$A$18:$G$26,6,FALSE),",,")</f>
        <v>,,</v>
      </c>
    </row>
    <row r="19" spans="1:10" x14ac:dyDescent="0.25">
      <c r="A19" s="1" t="e">
        <f t="shared" ref="A19:A26" si="6">RANK(B19,$B$18:$B$26,1)</f>
        <v>#VALUE!</v>
      </c>
      <c r="B19" s="1" t="e">
        <f t="shared" ref="B19:B26" si="7">(C19*D19)+E19</f>
        <v>#VALUE!</v>
      </c>
      <c r="C19" s="1">
        <v>1.0000000000000001E-5</v>
      </c>
      <c r="D19" s="1">
        <f t="shared" ref="D19:D26" si="8">(COUNTIF($E$18:$E$27,E19)&gt;1)*1</f>
        <v>1</v>
      </c>
      <c r="E19" s="1" t="e">
        <f t="shared" ref="E19:E26" si="9">RANK(F19,$F$18:$F$26)</f>
        <v>#VALUE!</v>
      </c>
      <c r="F19" s="27" t="str">
        <f>SingleArchiveResults!G38</f>
        <v>..</v>
      </c>
      <c r="G19" t="s">
        <v>167</v>
      </c>
      <c r="H19" s="1">
        <v>2</v>
      </c>
      <c r="I19" t="str">
        <f t="shared" ref="I19:I26" si="10">IFERROR(VLOOKUP(H19,$A$18:$G$26,7,FALSE),"..")</f>
        <v>..</v>
      </c>
      <c r="J19" s="28" t="str">
        <f t="shared" ref="J19:J26" si="11">IFERROR(VLOOKUP(H19,$A$18:$G$26,6,FALSE),",,")</f>
        <v>,,</v>
      </c>
    </row>
    <row r="20" spans="1:10" x14ac:dyDescent="0.25">
      <c r="A20" s="1" t="e">
        <f t="shared" si="6"/>
        <v>#VALUE!</v>
      </c>
      <c r="B20" s="1" t="e">
        <f t="shared" si="7"/>
        <v>#VALUE!</v>
      </c>
      <c r="C20" s="1">
        <v>1.0000000000000002E-8</v>
      </c>
      <c r="D20" s="1">
        <f t="shared" si="8"/>
        <v>1</v>
      </c>
      <c r="E20" s="1" t="e">
        <f t="shared" si="9"/>
        <v>#VALUE!</v>
      </c>
      <c r="F20" s="27" t="str">
        <f>SingleArchiveResults!G39</f>
        <v>..</v>
      </c>
      <c r="G20" t="s">
        <v>168</v>
      </c>
      <c r="H20" s="1">
        <v>3</v>
      </c>
      <c r="I20" t="str">
        <f t="shared" si="10"/>
        <v>..</v>
      </c>
      <c r="J20" s="28" t="str">
        <f t="shared" si="11"/>
        <v>,,</v>
      </c>
    </row>
    <row r="21" spans="1:10" x14ac:dyDescent="0.25">
      <c r="A21" s="1" t="e">
        <f t="shared" si="6"/>
        <v>#VALUE!</v>
      </c>
      <c r="B21" s="1" t="e">
        <f t="shared" si="7"/>
        <v>#VALUE!</v>
      </c>
      <c r="C21" s="1">
        <v>1.0000000000000002E-6</v>
      </c>
      <c r="D21" s="1">
        <f t="shared" si="8"/>
        <v>1</v>
      </c>
      <c r="E21" s="1" t="e">
        <f t="shared" si="9"/>
        <v>#VALUE!</v>
      </c>
      <c r="F21" s="27" t="str">
        <f>SingleArchiveResults!G40</f>
        <v>..</v>
      </c>
      <c r="G21" t="s">
        <v>169</v>
      </c>
      <c r="H21" s="1">
        <v>4</v>
      </c>
      <c r="I21" t="str">
        <f t="shared" si="10"/>
        <v>..</v>
      </c>
      <c r="J21" s="28" t="str">
        <f t="shared" si="11"/>
        <v>,,</v>
      </c>
    </row>
    <row r="22" spans="1:10" x14ac:dyDescent="0.25">
      <c r="A22" s="1" t="e">
        <f t="shared" si="6"/>
        <v>#VALUE!</v>
      </c>
      <c r="B22" s="1" t="e">
        <f t="shared" si="7"/>
        <v>#VALUE!</v>
      </c>
      <c r="C22" s="1">
        <v>1.0000000000000002E-7</v>
      </c>
      <c r="D22" s="1">
        <f t="shared" si="8"/>
        <v>1</v>
      </c>
      <c r="E22" s="1" t="e">
        <f t="shared" si="9"/>
        <v>#VALUE!</v>
      </c>
      <c r="F22" s="27" t="str">
        <f>SingleArchiveResults!G41</f>
        <v>..</v>
      </c>
      <c r="G22" t="s">
        <v>170</v>
      </c>
      <c r="H22" s="1">
        <v>5</v>
      </c>
      <c r="I22" t="str">
        <f t="shared" si="10"/>
        <v>..</v>
      </c>
      <c r="J22" s="28" t="str">
        <f t="shared" si="11"/>
        <v>,,</v>
      </c>
    </row>
    <row r="23" spans="1:10" x14ac:dyDescent="0.25">
      <c r="A23" s="1" t="e">
        <f t="shared" si="6"/>
        <v>#VALUE!</v>
      </c>
      <c r="B23" s="1" t="e">
        <f t="shared" si="7"/>
        <v>#VALUE!</v>
      </c>
      <c r="C23" s="1">
        <v>1E-3</v>
      </c>
      <c r="D23" s="1">
        <f t="shared" si="8"/>
        <v>1</v>
      </c>
      <c r="E23" s="1" t="e">
        <f t="shared" si="9"/>
        <v>#VALUE!</v>
      </c>
      <c r="F23" s="27" t="str">
        <f>SingleArchiveResults!G42</f>
        <v>..</v>
      </c>
      <c r="G23" t="s">
        <v>171</v>
      </c>
      <c r="H23" s="1">
        <v>6</v>
      </c>
      <c r="I23" t="str">
        <f t="shared" si="10"/>
        <v>..</v>
      </c>
      <c r="J23" s="28" t="str">
        <f t="shared" si="11"/>
        <v>,,</v>
      </c>
    </row>
    <row r="24" spans="1:10" x14ac:dyDescent="0.25">
      <c r="A24" s="1" t="e">
        <f t="shared" si="6"/>
        <v>#VALUE!</v>
      </c>
      <c r="B24" s="1" t="e">
        <f t="shared" si="7"/>
        <v>#VALUE!</v>
      </c>
      <c r="C24" s="1">
        <v>1E-4</v>
      </c>
      <c r="D24" s="1">
        <f t="shared" si="8"/>
        <v>1</v>
      </c>
      <c r="E24" s="1" t="e">
        <f t="shared" si="9"/>
        <v>#VALUE!</v>
      </c>
      <c r="F24" s="27" t="str">
        <f>SingleArchiveResults!G43</f>
        <v>..</v>
      </c>
      <c r="G24" t="s">
        <v>172</v>
      </c>
      <c r="H24" s="1">
        <v>7</v>
      </c>
      <c r="I24" t="str">
        <f t="shared" si="10"/>
        <v>..</v>
      </c>
      <c r="J24" s="28" t="str">
        <f t="shared" si="11"/>
        <v>,,</v>
      </c>
    </row>
    <row r="25" spans="1:10" x14ac:dyDescent="0.25">
      <c r="A25" s="1" t="e">
        <f t="shared" si="6"/>
        <v>#VALUE!</v>
      </c>
      <c r="B25" s="1" t="e">
        <f t="shared" si="7"/>
        <v>#VALUE!</v>
      </c>
      <c r="C25" s="1">
        <v>0.1</v>
      </c>
      <c r="D25" s="1">
        <f t="shared" si="8"/>
        <v>1</v>
      </c>
      <c r="E25" s="1" t="e">
        <f t="shared" si="9"/>
        <v>#VALUE!</v>
      </c>
      <c r="F25" s="27" t="str">
        <f>SingleArchiveResults!G44</f>
        <v>..</v>
      </c>
      <c r="G25" t="s">
        <v>173</v>
      </c>
      <c r="H25" s="1">
        <v>8</v>
      </c>
      <c r="I25" t="str">
        <f t="shared" si="10"/>
        <v>..</v>
      </c>
      <c r="J25" s="28" t="str">
        <f t="shared" si="11"/>
        <v>,,</v>
      </c>
    </row>
    <row r="26" spans="1:10" x14ac:dyDescent="0.25">
      <c r="A26" s="1" t="e">
        <f t="shared" si="6"/>
        <v>#VALUE!</v>
      </c>
      <c r="B26" s="1" t="e">
        <f t="shared" si="7"/>
        <v>#VALUE!</v>
      </c>
      <c r="C26" s="1">
        <v>0.01</v>
      </c>
      <c r="D26" s="1">
        <f t="shared" si="8"/>
        <v>1</v>
      </c>
      <c r="E26" s="1" t="e">
        <f t="shared" si="9"/>
        <v>#VALUE!</v>
      </c>
      <c r="F26" s="27" t="str">
        <f>SingleArchiveResults!G45</f>
        <v>..</v>
      </c>
      <c r="G26" t="s">
        <v>174</v>
      </c>
      <c r="H26" s="1">
        <v>9</v>
      </c>
      <c r="I26" t="str">
        <f t="shared" si="10"/>
        <v>..</v>
      </c>
      <c r="J26" s="28" t="str">
        <f t="shared" si="11"/>
        <v>,,</v>
      </c>
    </row>
    <row r="27" spans="1:10" x14ac:dyDescent="0.25">
      <c r="D27" s="1"/>
      <c r="E27" s="1"/>
      <c r="F27" s="27" t="str">
        <f>SingleArchiveResults!G46</f>
        <v>..</v>
      </c>
      <c r="G27" t="s">
        <v>164</v>
      </c>
      <c r="I27" t="str">
        <f>G27</f>
        <v>Other, please specify:</v>
      </c>
      <c r="J27" s="28" t="str">
        <f>F27</f>
        <v>..</v>
      </c>
    </row>
    <row r="28" spans="1:10" x14ac:dyDescent="0.25">
      <c r="F28" s="27"/>
    </row>
    <row r="29" spans="1:10" ht="15" customHeight="1" x14ac:dyDescent="0.25">
      <c r="A29" s="45" t="s">
        <v>107</v>
      </c>
      <c r="B29" s="44"/>
      <c r="F29" s="27"/>
    </row>
    <row r="30" spans="1:10" ht="30" x14ac:dyDescent="0.25">
      <c r="A30" s="4" t="s">
        <v>396</v>
      </c>
      <c r="B30" s="4" t="s">
        <v>397</v>
      </c>
      <c r="C30" s="4" t="s">
        <v>398</v>
      </c>
      <c r="D30" s="4" t="s">
        <v>399</v>
      </c>
      <c r="E30" s="4" t="s">
        <v>378</v>
      </c>
      <c r="F30" s="4" t="s">
        <v>400</v>
      </c>
      <c r="G30" s="23" t="s">
        <v>401</v>
      </c>
      <c r="H30" s="4" t="s">
        <v>396</v>
      </c>
      <c r="I30" s="4" t="s">
        <v>402</v>
      </c>
      <c r="J30" s="4" t="s">
        <v>403</v>
      </c>
    </row>
    <row r="31" spans="1:10" x14ac:dyDescent="0.25">
      <c r="A31" s="36" t="e">
        <f>RANK(B31,$B$31:$B$34,1)</f>
        <v>#VALUE!</v>
      </c>
      <c r="B31" s="1" t="e">
        <f t="shared" ref="B31:B34" si="12">(C31*D31)+E31</f>
        <v>#VALUE!</v>
      </c>
      <c r="C31" s="1">
        <v>0.1</v>
      </c>
      <c r="D31" s="1">
        <f>(COUNTIF($E$31:$E$34,E31)&gt;1)*1</f>
        <v>1</v>
      </c>
      <c r="E31" s="1" t="e">
        <f>RANK(F31,$F$31:$F$34)</f>
        <v>#VALUE!</v>
      </c>
      <c r="F31" s="27" t="str">
        <f>SingleArchiveResults!G250</f>
        <v>..</v>
      </c>
      <c r="G31" t="s">
        <v>187</v>
      </c>
      <c r="H31" s="1">
        <v>1</v>
      </c>
      <c r="I31" t="str">
        <f>IFERROR(VLOOKUP(H31,$A$31:$G$34,7,FALSE),"..")</f>
        <v>..</v>
      </c>
      <c r="J31" s="28" t="str">
        <f>IFERROR(VLOOKUP(H31,$A$31:$G$34,6,FALSE),"..")</f>
        <v>..</v>
      </c>
    </row>
    <row r="32" spans="1:10" x14ac:dyDescent="0.25">
      <c r="A32" s="36" t="e">
        <f t="shared" ref="A32:A34" si="13">RANK(B32,$B$31:$B$34,1)</f>
        <v>#VALUE!</v>
      </c>
      <c r="B32" s="1" t="e">
        <f t="shared" si="12"/>
        <v>#VALUE!</v>
      </c>
      <c r="C32" s="1">
        <v>1</v>
      </c>
      <c r="D32" s="1">
        <f t="shared" ref="D32:D34" si="14">(COUNTIF($E$31:$E$34,E32)&gt;1)*1</f>
        <v>1</v>
      </c>
      <c r="E32" s="1" t="e">
        <f t="shared" ref="E32:E34" si="15">RANK(F32,$F$31:$F$34)</f>
        <v>#VALUE!</v>
      </c>
      <c r="F32" s="27" t="str">
        <f>SingleArchiveResults!G251</f>
        <v>..</v>
      </c>
      <c r="G32" t="s">
        <v>188</v>
      </c>
      <c r="H32" s="1">
        <v>2</v>
      </c>
      <c r="I32" t="str">
        <f t="shared" ref="I32:I34" si="16">IFERROR(VLOOKUP(H32,$A$31:$G$34,7,FALSE),"..")</f>
        <v>..</v>
      </c>
      <c r="J32" s="28" t="str">
        <f t="shared" ref="J32:J34" si="17">IFERROR(VLOOKUP(H32,$A$31:$G$34,6,FALSE),"..")</f>
        <v>..</v>
      </c>
    </row>
    <row r="33" spans="1:10" x14ac:dyDescent="0.25">
      <c r="A33" s="36" t="e">
        <f t="shared" si="13"/>
        <v>#VALUE!</v>
      </c>
      <c r="B33" s="1" t="e">
        <f t="shared" si="12"/>
        <v>#VALUE!</v>
      </c>
      <c r="C33" s="1">
        <v>0.01</v>
      </c>
      <c r="D33" s="1">
        <f t="shared" si="14"/>
        <v>1</v>
      </c>
      <c r="E33" s="1" t="e">
        <f t="shared" si="15"/>
        <v>#VALUE!</v>
      </c>
      <c r="F33" s="27" t="str">
        <f>SingleArchiveResults!G252</f>
        <v>..</v>
      </c>
      <c r="G33" t="s">
        <v>189</v>
      </c>
      <c r="H33" s="1">
        <v>3</v>
      </c>
      <c r="I33" t="str">
        <f t="shared" si="16"/>
        <v>..</v>
      </c>
      <c r="J33" s="28" t="str">
        <f t="shared" si="17"/>
        <v>..</v>
      </c>
    </row>
    <row r="34" spans="1:10" x14ac:dyDescent="0.25">
      <c r="A34" s="36" t="e">
        <f t="shared" si="13"/>
        <v>#VALUE!</v>
      </c>
      <c r="B34" s="1" t="e">
        <f t="shared" si="12"/>
        <v>#VALUE!</v>
      </c>
      <c r="C34" s="1">
        <v>1E-3</v>
      </c>
      <c r="D34" s="1">
        <f t="shared" si="14"/>
        <v>1</v>
      </c>
      <c r="E34" s="1" t="e">
        <f t="shared" si="15"/>
        <v>#VALUE!</v>
      </c>
      <c r="F34" s="27" t="str">
        <f>SingleArchiveResults!G253</f>
        <v>..</v>
      </c>
      <c r="G34" t="s">
        <v>190</v>
      </c>
      <c r="H34" s="1">
        <v>4</v>
      </c>
      <c r="I34" t="str">
        <f t="shared" si="16"/>
        <v>..</v>
      </c>
      <c r="J34" s="28" t="str">
        <f t="shared" si="17"/>
        <v>..</v>
      </c>
    </row>
    <row r="35" spans="1:10" x14ac:dyDescent="0.25">
      <c r="A35" s="44"/>
      <c r="B35" s="44"/>
      <c r="F35" s="27" t="str">
        <f>SingleArchiveResults!G254</f>
        <v>..</v>
      </c>
      <c r="G35" t="s">
        <v>191</v>
      </c>
      <c r="I35" t="str">
        <f>G35</f>
        <v>Other</v>
      </c>
      <c r="J35" s="28" t="str">
        <f>F35</f>
        <v>..</v>
      </c>
    </row>
    <row r="36" spans="1:10" x14ac:dyDescent="0.25">
      <c r="F36" s="27"/>
    </row>
    <row r="37" spans="1:10" x14ac:dyDescent="0.25">
      <c r="A37" s="29" t="s">
        <v>108</v>
      </c>
    </row>
    <row r="38" spans="1:10" ht="30" x14ac:dyDescent="0.25">
      <c r="A38" s="4" t="s">
        <v>396</v>
      </c>
      <c r="B38" s="4" t="s">
        <v>397</v>
      </c>
      <c r="C38" s="4" t="s">
        <v>398</v>
      </c>
      <c r="D38" s="4" t="s">
        <v>399</v>
      </c>
      <c r="E38" s="4" t="s">
        <v>378</v>
      </c>
      <c r="F38" s="4" t="s">
        <v>400</v>
      </c>
      <c r="G38" s="23" t="s">
        <v>401</v>
      </c>
      <c r="H38" s="4" t="s">
        <v>396</v>
      </c>
      <c r="I38" s="4" t="s">
        <v>402</v>
      </c>
      <c r="J38" s="4" t="s">
        <v>403</v>
      </c>
    </row>
    <row r="39" spans="1:10" x14ac:dyDescent="0.25">
      <c r="A39" s="1" t="e">
        <f>RANK(B39,$B$39:$B$47,1)</f>
        <v>#VALUE!</v>
      </c>
      <c r="B39" s="1" t="e">
        <f t="shared" ref="B39:B47" si="18">(C39*D39)+E39</f>
        <v>#VALUE!</v>
      </c>
      <c r="C39" s="1">
        <v>1.0000000000000001E-5</v>
      </c>
      <c r="D39" s="1">
        <f>(COUNTIF($E$39:$E$47,E39)&gt;1)*1</f>
        <v>1</v>
      </c>
      <c r="E39" s="1" t="e">
        <f>RANK(F39,$F$39:$F$47)</f>
        <v>#VALUE!</v>
      </c>
      <c r="F39" s="27" t="str">
        <f>SingleArchiveResults!G258</f>
        <v>..</v>
      </c>
      <c r="G39" t="s">
        <v>192</v>
      </c>
      <c r="H39" s="1">
        <v>1</v>
      </c>
      <c r="I39" t="str">
        <f>IFERROR(VLOOKUP(H39,$A$39:$G$47,7,FALSE),"..")</f>
        <v>..</v>
      </c>
      <c r="J39" s="28" t="str">
        <f>IFERROR(VLOOKUP(H39,$A$39:$G$47,6,FALSE),"..")</f>
        <v>..</v>
      </c>
    </row>
    <row r="40" spans="1:10" x14ac:dyDescent="0.25">
      <c r="A40" s="1" t="e">
        <f t="shared" ref="A40:A47" si="19">RANK(B40,$B$39:$B$47,1)</f>
        <v>#VALUE!</v>
      </c>
      <c r="B40" s="1" t="e">
        <f t="shared" si="18"/>
        <v>#VALUE!</v>
      </c>
      <c r="C40" s="1">
        <v>0.01</v>
      </c>
      <c r="D40" s="1">
        <f t="shared" ref="D40:D47" si="20">(COUNTIF($E$39:$E$47,E40)&gt;1)*1</f>
        <v>1</v>
      </c>
      <c r="E40" s="1" t="e">
        <f t="shared" ref="E40:E47" si="21">RANK(F40,$F$39:$F$47)</f>
        <v>#VALUE!</v>
      </c>
      <c r="F40" s="27" t="str">
        <f>SingleArchiveResults!G259</f>
        <v>..</v>
      </c>
      <c r="G40" t="s">
        <v>193</v>
      </c>
      <c r="H40" s="1">
        <v>2</v>
      </c>
      <c r="I40" t="str">
        <f t="shared" ref="I40:I47" si="22">IFERROR(VLOOKUP(H40,$A$39:$G$47,7,FALSE),"..")</f>
        <v>..</v>
      </c>
      <c r="J40" s="28" t="str">
        <f t="shared" ref="J40:J47" si="23">IFERROR(VLOOKUP(H40,$A$39:$G$47,6,FALSE),"..")</f>
        <v>..</v>
      </c>
    </row>
    <row r="41" spans="1:10" x14ac:dyDescent="0.25">
      <c r="A41" s="1" t="e">
        <f t="shared" si="19"/>
        <v>#VALUE!</v>
      </c>
      <c r="B41" s="1" t="e">
        <f t="shared" si="18"/>
        <v>#VALUE!</v>
      </c>
      <c r="C41" s="1">
        <v>1E-4</v>
      </c>
      <c r="D41" s="1">
        <f t="shared" si="20"/>
        <v>1</v>
      </c>
      <c r="E41" s="1" t="e">
        <f t="shared" si="21"/>
        <v>#VALUE!</v>
      </c>
      <c r="F41" s="27" t="str">
        <f>SingleArchiveResults!G260</f>
        <v>..</v>
      </c>
      <c r="G41" t="s">
        <v>194</v>
      </c>
      <c r="H41" s="1">
        <v>3</v>
      </c>
      <c r="I41" t="str">
        <f t="shared" si="22"/>
        <v>..</v>
      </c>
      <c r="J41" s="28" t="str">
        <f t="shared" si="23"/>
        <v>..</v>
      </c>
    </row>
    <row r="42" spans="1:10" x14ac:dyDescent="0.25">
      <c r="A42" s="1" t="e">
        <f t="shared" si="19"/>
        <v>#VALUE!</v>
      </c>
      <c r="B42" s="1" t="e">
        <f t="shared" si="18"/>
        <v>#VALUE!</v>
      </c>
      <c r="C42" s="1">
        <v>1.0000000000000002E-7</v>
      </c>
      <c r="D42" s="1">
        <f t="shared" si="20"/>
        <v>1</v>
      </c>
      <c r="E42" s="1" t="e">
        <f t="shared" si="21"/>
        <v>#VALUE!</v>
      </c>
      <c r="F42" s="27" t="str">
        <f>SingleArchiveResults!G261</f>
        <v>..</v>
      </c>
      <c r="G42" t="s">
        <v>195</v>
      </c>
      <c r="H42" s="1">
        <v>4</v>
      </c>
      <c r="I42" t="str">
        <f t="shared" si="22"/>
        <v>..</v>
      </c>
      <c r="J42" s="28" t="str">
        <f t="shared" si="23"/>
        <v>..</v>
      </c>
    </row>
    <row r="43" spans="1:10" x14ac:dyDescent="0.25">
      <c r="A43" s="1" t="e">
        <f t="shared" si="19"/>
        <v>#VALUE!</v>
      </c>
      <c r="B43" s="1" t="e">
        <f t="shared" si="18"/>
        <v>#VALUE!</v>
      </c>
      <c r="C43" s="1">
        <v>1.0000000000000002E-8</v>
      </c>
      <c r="D43" s="1">
        <f t="shared" si="20"/>
        <v>1</v>
      </c>
      <c r="E43" s="1" t="e">
        <f t="shared" si="21"/>
        <v>#VALUE!</v>
      </c>
      <c r="F43" s="27" t="str">
        <f>SingleArchiveResults!G262</f>
        <v>..</v>
      </c>
      <c r="G43" t="s">
        <v>196</v>
      </c>
      <c r="H43" s="1">
        <v>5</v>
      </c>
      <c r="I43" t="str">
        <f t="shared" si="22"/>
        <v>..</v>
      </c>
      <c r="J43" s="28" t="str">
        <f t="shared" si="23"/>
        <v>..</v>
      </c>
    </row>
    <row r="44" spans="1:10" x14ac:dyDescent="0.25">
      <c r="A44" s="1" t="e">
        <f t="shared" si="19"/>
        <v>#VALUE!</v>
      </c>
      <c r="B44" s="1" t="e">
        <f t="shared" si="18"/>
        <v>#VALUE!</v>
      </c>
      <c r="C44" s="1">
        <v>1.0000000000000002E-6</v>
      </c>
      <c r="D44" s="1">
        <f t="shared" si="20"/>
        <v>1</v>
      </c>
      <c r="E44" s="1" t="e">
        <f t="shared" si="21"/>
        <v>#VALUE!</v>
      </c>
      <c r="F44" s="27" t="str">
        <f>SingleArchiveResults!G263</f>
        <v>..</v>
      </c>
      <c r="G44" t="s">
        <v>404</v>
      </c>
      <c r="H44" s="1">
        <v>6</v>
      </c>
      <c r="I44" t="str">
        <f t="shared" si="22"/>
        <v>..</v>
      </c>
      <c r="J44" s="28" t="str">
        <f t="shared" si="23"/>
        <v>..</v>
      </c>
    </row>
    <row r="45" spans="1:10" x14ac:dyDescent="0.25">
      <c r="A45" s="1" t="e">
        <f t="shared" si="19"/>
        <v>#VALUE!</v>
      </c>
      <c r="B45" s="1" t="e">
        <f t="shared" si="18"/>
        <v>#VALUE!</v>
      </c>
      <c r="C45" s="1">
        <v>1</v>
      </c>
      <c r="D45" s="1">
        <f t="shared" si="20"/>
        <v>1</v>
      </c>
      <c r="E45" s="1" t="e">
        <f t="shared" si="21"/>
        <v>#VALUE!</v>
      </c>
      <c r="F45" s="27" t="str">
        <f>SingleArchiveResults!G264</f>
        <v>..</v>
      </c>
      <c r="G45" t="s">
        <v>198</v>
      </c>
      <c r="H45" s="1">
        <v>7</v>
      </c>
      <c r="I45" t="str">
        <f t="shared" si="22"/>
        <v>..</v>
      </c>
      <c r="J45" s="28" t="str">
        <f t="shared" si="23"/>
        <v>..</v>
      </c>
    </row>
    <row r="46" spans="1:10" x14ac:dyDescent="0.25">
      <c r="A46" s="1" t="e">
        <f t="shared" si="19"/>
        <v>#VALUE!</v>
      </c>
      <c r="B46" s="1" t="e">
        <f t="shared" si="18"/>
        <v>#VALUE!</v>
      </c>
      <c r="C46" s="1">
        <v>0.1</v>
      </c>
      <c r="D46" s="1">
        <f t="shared" si="20"/>
        <v>1</v>
      </c>
      <c r="E46" s="1" t="e">
        <f t="shared" si="21"/>
        <v>#VALUE!</v>
      </c>
      <c r="F46" s="27" t="str">
        <f>SingleArchiveResults!G265</f>
        <v>..</v>
      </c>
      <c r="G46" t="s">
        <v>199</v>
      </c>
      <c r="H46" s="1">
        <v>8</v>
      </c>
      <c r="I46" t="str">
        <f t="shared" si="22"/>
        <v>..</v>
      </c>
      <c r="J46" s="28" t="str">
        <f t="shared" si="23"/>
        <v>..</v>
      </c>
    </row>
    <row r="47" spans="1:10" x14ac:dyDescent="0.25">
      <c r="A47" s="1" t="e">
        <f t="shared" si="19"/>
        <v>#VALUE!</v>
      </c>
      <c r="B47" s="1" t="e">
        <f t="shared" si="18"/>
        <v>#VALUE!</v>
      </c>
      <c r="C47" s="1">
        <v>1E-3</v>
      </c>
      <c r="D47" s="1">
        <f t="shared" si="20"/>
        <v>1</v>
      </c>
      <c r="E47" s="1" t="e">
        <f t="shared" si="21"/>
        <v>#VALUE!</v>
      </c>
      <c r="F47" s="27" t="str">
        <f>SingleArchiveResults!G266</f>
        <v>..</v>
      </c>
      <c r="G47" t="s">
        <v>200</v>
      </c>
      <c r="H47" s="1">
        <v>9</v>
      </c>
      <c r="I47" t="str">
        <f t="shared" si="22"/>
        <v>..</v>
      </c>
      <c r="J47" s="28" t="str">
        <f t="shared" si="23"/>
        <v>..</v>
      </c>
    </row>
    <row r="48" spans="1:10" x14ac:dyDescent="0.25">
      <c r="E48" s="1"/>
      <c r="F48" s="27" t="str">
        <f>SingleArchiveResults!G267</f>
        <v>..</v>
      </c>
      <c r="G48" t="s">
        <v>164</v>
      </c>
      <c r="I48" t="str">
        <f>G48</f>
        <v>Other, please specify:</v>
      </c>
      <c r="J48" s="28" t="str">
        <f>F48</f>
        <v>..</v>
      </c>
    </row>
    <row r="50" spans="1:10" x14ac:dyDescent="0.25">
      <c r="A50" s="29" t="s">
        <v>116</v>
      </c>
    </row>
    <row r="51" spans="1:10" ht="30" x14ac:dyDescent="0.25">
      <c r="A51" s="4" t="s">
        <v>396</v>
      </c>
      <c r="B51" s="4" t="s">
        <v>397</v>
      </c>
      <c r="C51" s="4" t="s">
        <v>398</v>
      </c>
      <c r="D51" s="4" t="s">
        <v>399</v>
      </c>
      <c r="E51" s="4" t="s">
        <v>378</v>
      </c>
      <c r="F51" s="4" t="s">
        <v>400</v>
      </c>
      <c r="G51" s="23" t="s">
        <v>401</v>
      </c>
      <c r="H51" s="4" t="s">
        <v>396</v>
      </c>
      <c r="I51" s="4" t="s">
        <v>402</v>
      </c>
      <c r="J51" s="4" t="s">
        <v>403</v>
      </c>
    </row>
    <row r="52" spans="1:10" x14ac:dyDescent="0.25">
      <c r="A52" s="1" t="e">
        <f>RANK(B52,$B$52:$B$56,1)</f>
        <v>#VALUE!</v>
      </c>
      <c r="B52" s="1" t="e">
        <f t="shared" ref="B52:B56" si="24">(C52*D52)+E52</f>
        <v>#VALUE!</v>
      </c>
      <c r="C52" s="1">
        <v>1E-4</v>
      </c>
      <c r="D52" s="1">
        <f>(COUNTIF($E$52:$E$56,E52)&gt;1)*1</f>
        <v>1</v>
      </c>
      <c r="E52" s="1" t="e">
        <f>RANK(F52,$F$52:$F$560)</f>
        <v>#VALUE!</v>
      </c>
      <c r="F52" s="27" t="str">
        <f>SingleArchiveResults!F320</f>
        <v>..</v>
      </c>
      <c r="G52" t="str">
        <f>SingleArchiveResults!D320</f>
        <v>Africa</v>
      </c>
      <c r="H52" s="1">
        <v>1</v>
      </c>
      <c r="I52" t="str">
        <f>IFERROR(VLOOKUP(H52,$A$52:$G$56,7,FALSE),"..")</f>
        <v>..</v>
      </c>
      <c r="J52" s="28" t="str">
        <f>IFERROR(VLOOKUP(H52,$A$52:$G$56,6,FALSE),"..")</f>
        <v>..</v>
      </c>
    </row>
    <row r="53" spans="1:10" x14ac:dyDescent="0.25">
      <c r="A53" s="1" t="e">
        <f t="shared" ref="A53:A56" si="25">RANK(B53,$B$52:$B$56,1)</f>
        <v>#VALUE!</v>
      </c>
      <c r="B53" s="1" t="e">
        <f t="shared" si="24"/>
        <v>#VALUE!</v>
      </c>
      <c r="C53" s="1">
        <v>1E-3</v>
      </c>
      <c r="D53" s="1">
        <f t="shared" ref="D53:D56" si="26">(COUNTIF($E$52:$E$56,E53)&gt;1)*1</f>
        <v>1</v>
      </c>
      <c r="E53" s="1" t="e">
        <f t="shared" ref="E53:E56" si="27">RANK(F53,$F$52:$F$560)</f>
        <v>#VALUE!</v>
      </c>
      <c r="F53" s="27" t="str">
        <f>SingleArchiveResults!F321</f>
        <v>..</v>
      </c>
      <c r="G53" t="str">
        <f>SingleArchiveResults!D321</f>
        <v>Americas</v>
      </c>
      <c r="H53" s="1">
        <v>2</v>
      </c>
      <c r="I53" t="str">
        <f t="shared" ref="I53:I56" si="28">IFERROR(VLOOKUP(H53,$A$52:$G$56,7,FALSE),"..")</f>
        <v>..</v>
      </c>
      <c r="J53" s="28" t="str">
        <f t="shared" ref="J53:J56" si="29">IFERROR(VLOOKUP(H53,$A$52:$G$56,6,FALSE),"..")</f>
        <v>..</v>
      </c>
    </row>
    <row r="54" spans="1:10" x14ac:dyDescent="0.25">
      <c r="A54" s="1" t="e">
        <f t="shared" si="25"/>
        <v>#VALUE!</v>
      </c>
      <c r="B54" s="1" t="e">
        <f t="shared" si="24"/>
        <v>#VALUE!</v>
      </c>
      <c r="C54" s="1">
        <v>0.01</v>
      </c>
      <c r="D54" s="1">
        <f t="shared" si="26"/>
        <v>1</v>
      </c>
      <c r="E54" s="1" t="e">
        <f t="shared" si="27"/>
        <v>#VALUE!</v>
      </c>
      <c r="F54" s="27" t="str">
        <f>SingleArchiveResults!F322</f>
        <v>..</v>
      </c>
      <c r="G54" t="str">
        <f>SingleArchiveResults!D322</f>
        <v>Asia</v>
      </c>
      <c r="H54" s="1">
        <v>3</v>
      </c>
      <c r="I54" t="str">
        <f t="shared" si="28"/>
        <v>..</v>
      </c>
      <c r="J54" s="28" t="str">
        <f t="shared" si="29"/>
        <v>..</v>
      </c>
    </row>
    <row r="55" spans="1:10" x14ac:dyDescent="0.25">
      <c r="A55" s="1" t="e">
        <f t="shared" si="25"/>
        <v>#VALUE!</v>
      </c>
      <c r="B55" s="1" t="e">
        <f t="shared" si="24"/>
        <v>#VALUE!</v>
      </c>
      <c r="C55" s="1">
        <v>0.1</v>
      </c>
      <c r="D55" s="1">
        <f t="shared" si="26"/>
        <v>1</v>
      </c>
      <c r="E55" s="1" t="e">
        <f t="shared" si="27"/>
        <v>#VALUE!</v>
      </c>
      <c r="F55" s="27" t="str">
        <f>SingleArchiveResults!F323</f>
        <v>..</v>
      </c>
      <c r="G55" t="str">
        <f>SingleArchiveResults!D323</f>
        <v>Europe</v>
      </c>
      <c r="H55" s="1">
        <v>4</v>
      </c>
      <c r="I55" t="str">
        <f t="shared" si="28"/>
        <v>..</v>
      </c>
      <c r="J55" s="28" t="str">
        <f t="shared" si="29"/>
        <v>..</v>
      </c>
    </row>
    <row r="56" spans="1:10" x14ac:dyDescent="0.25">
      <c r="A56" s="1" t="e">
        <f t="shared" si="25"/>
        <v>#VALUE!</v>
      </c>
      <c r="B56" s="1" t="e">
        <f t="shared" si="24"/>
        <v>#VALUE!</v>
      </c>
      <c r="C56" s="1">
        <v>1</v>
      </c>
      <c r="D56" s="1">
        <f t="shared" si="26"/>
        <v>1</v>
      </c>
      <c r="E56" s="1" t="e">
        <f t="shared" si="27"/>
        <v>#VALUE!</v>
      </c>
      <c r="F56" s="27" t="str">
        <f>SingleArchiveResults!F324</f>
        <v>..</v>
      </c>
      <c r="G56" t="str">
        <f>SingleArchiveResults!D324</f>
        <v>Oceania</v>
      </c>
      <c r="H56" s="1">
        <v>5</v>
      </c>
      <c r="I56" t="str">
        <f t="shared" si="28"/>
        <v>..</v>
      </c>
      <c r="J56" s="28" t="str">
        <f t="shared" si="29"/>
        <v>..</v>
      </c>
    </row>
    <row r="59" spans="1:10" x14ac:dyDescent="0.25">
      <c r="A59" s="29" t="s">
        <v>117</v>
      </c>
    </row>
    <row r="60" spans="1:10" ht="30" x14ac:dyDescent="0.25">
      <c r="A60" s="4" t="s">
        <v>396</v>
      </c>
      <c r="B60" s="4" t="s">
        <v>397</v>
      </c>
      <c r="C60" s="4" t="s">
        <v>398</v>
      </c>
      <c r="D60" s="4" t="s">
        <v>399</v>
      </c>
      <c r="E60" s="4" t="s">
        <v>378</v>
      </c>
      <c r="F60" s="4" t="s">
        <v>400</v>
      </c>
      <c r="G60" s="23" t="s">
        <v>401</v>
      </c>
      <c r="H60" s="4" t="s">
        <v>396</v>
      </c>
      <c r="I60" s="4" t="s">
        <v>402</v>
      </c>
      <c r="J60" s="4" t="s">
        <v>403</v>
      </c>
    </row>
    <row r="61" spans="1:10" x14ac:dyDescent="0.25">
      <c r="A61" s="1" t="e">
        <f>RANK(B61,$B$61:$B$64,1)</f>
        <v>#VALUE!</v>
      </c>
      <c r="B61" s="1" t="e">
        <f t="shared" ref="B61:B64" si="30">(C61*D61)+E61</f>
        <v>#VALUE!</v>
      </c>
      <c r="C61" s="1">
        <v>1E-3</v>
      </c>
      <c r="D61" s="1">
        <f>(COUNTIF($E$61:$E$64,E61)&gt;1)*1</f>
        <v>1</v>
      </c>
      <c r="E61" s="1" t="e">
        <f>RANK(F61,$F$61:$F$64)</f>
        <v>#VALUE!</v>
      </c>
      <c r="F61" s="27" t="str">
        <f>SingleArchiveResults!F328</f>
        <v>..</v>
      </c>
      <c r="G61" t="str">
        <f>SingleArchiveResults!D328</f>
        <v>Asian</v>
      </c>
      <c r="H61" s="1">
        <v>1</v>
      </c>
      <c r="I61" t="str">
        <f>IFERROR(VLOOKUP(H61,$A$61:$G$64,7,FALSE),"..")</f>
        <v>..</v>
      </c>
      <c r="J61" s="28" t="str">
        <f>IFERROR(VLOOKUP(H61,$A$61:$G$64,6,FALSE),"..")</f>
        <v>..</v>
      </c>
    </row>
    <row r="62" spans="1:10" x14ac:dyDescent="0.25">
      <c r="A62" s="1" t="e">
        <f t="shared" ref="A62:A64" si="31">RANK(B62,$B$61:$B$64,1)</f>
        <v>#VALUE!</v>
      </c>
      <c r="B62" s="1" t="e">
        <f t="shared" si="30"/>
        <v>#VALUE!</v>
      </c>
      <c r="C62" s="1">
        <v>0.01</v>
      </c>
      <c r="D62" s="1">
        <f t="shared" ref="D62:D64" si="32">(COUNTIF($E$61:$E$64,E62)&gt;1)*1</f>
        <v>1</v>
      </c>
      <c r="E62" s="1" t="e">
        <f t="shared" ref="E62:E64" si="33">RANK(F62,$F$61:$F$64)</f>
        <v>#VALUE!</v>
      </c>
      <c r="F62" s="27" t="str">
        <f>SingleArchiveResults!F329</f>
        <v>..</v>
      </c>
      <c r="G62" t="str">
        <f>SingleArchiveResults!D329</f>
        <v>Black</v>
      </c>
      <c r="H62" s="1">
        <v>2</v>
      </c>
      <c r="I62" t="str">
        <f t="shared" ref="I62:I64" si="34">IFERROR(VLOOKUP(H62,$A$61:$G$64,7,FALSE),"..")</f>
        <v>..</v>
      </c>
      <c r="J62" s="28" t="str">
        <f t="shared" ref="J62:J64" si="35">IFERROR(VLOOKUP(H62,$A$61:$G$64,6,FALSE),"..")</f>
        <v>..</v>
      </c>
    </row>
    <row r="63" spans="1:10" x14ac:dyDescent="0.25">
      <c r="A63" s="1" t="e">
        <f t="shared" si="31"/>
        <v>#VALUE!</v>
      </c>
      <c r="B63" s="1" t="e">
        <f t="shared" si="30"/>
        <v>#VALUE!</v>
      </c>
      <c r="C63" s="1">
        <v>0.1</v>
      </c>
      <c r="D63" s="1">
        <f t="shared" si="32"/>
        <v>1</v>
      </c>
      <c r="E63" s="1" t="e">
        <f t="shared" si="33"/>
        <v>#VALUE!</v>
      </c>
      <c r="F63" s="27" t="str">
        <f>SingleArchiveResults!F330</f>
        <v>..</v>
      </c>
      <c r="G63" t="str">
        <f>SingleArchiveResults!D330</f>
        <v>Mixed</v>
      </c>
      <c r="H63" s="1">
        <v>3</v>
      </c>
      <c r="I63" t="str">
        <f t="shared" si="34"/>
        <v>..</v>
      </c>
      <c r="J63" s="28" t="str">
        <f t="shared" si="35"/>
        <v>..</v>
      </c>
    </row>
    <row r="64" spans="1:10" x14ac:dyDescent="0.25">
      <c r="A64" s="1" t="e">
        <f t="shared" si="31"/>
        <v>#VALUE!</v>
      </c>
      <c r="B64" s="1" t="e">
        <f t="shared" si="30"/>
        <v>#VALUE!</v>
      </c>
      <c r="C64" s="1">
        <v>1</v>
      </c>
      <c r="D64" s="1">
        <f t="shared" si="32"/>
        <v>1</v>
      </c>
      <c r="E64" s="1" t="e">
        <f t="shared" si="33"/>
        <v>#VALUE!</v>
      </c>
      <c r="F64" s="27" t="str">
        <f>SingleArchiveResults!F331</f>
        <v>..</v>
      </c>
      <c r="G64" t="str">
        <f>SingleArchiveResults!D331</f>
        <v>White</v>
      </c>
      <c r="H64" s="1">
        <v>4</v>
      </c>
      <c r="I64" t="str">
        <f t="shared" si="34"/>
        <v>..</v>
      </c>
      <c r="J64" s="28" t="str">
        <f t="shared" si="35"/>
        <v>..</v>
      </c>
    </row>
    <row r="65" spans="1:10" x14ac:dyDescent="0.25">
      <c r="E65" s="1"/>
      <c r="F65" s="27" t="str">
        <f>SingleArchiveResults!F332</f>
        <v>..</v>
      </c>
      <c r="G65" t="str">
        <f>SingleArchiveResults!D332</f>
        <v>Other</v>
      </c>
      <c r="I65" t="str">
        <f>G65</f>
        <v>Other</v>
      </c>
      <c r="J65" s="28" t="str">
        <f>F65</f>
        <v>..</v>
      </c>
    </row>
    <row r="68" spans="1:10" x14ac:dyDescent="0.25">
      <c r="A68" s="29" t="s">
        <v>118</v>
      </c>
    </row>
    <row r="69" spans="1:10" ht="30" x14ac:dyDescent="0.25">
      <c r="A69" s="4" t="s">
        <v>396</v>
      </c>
      <c r="B69" s="4" t="s">
        <v>397</v>
      </c>
      <c r="C69" s="4" t="s">
        <v>398</v>
      </c>
      <c r="D69" s="4" t="s">
        <v>399</v>
      </c>
      <c r="E69" s="4" t="s">
        <v>378</v>
      </c>
      <c r="F69" s="4" t="s">
        <v>400</v>
      </c>
      <c r="G69" s="23" t="s">
        <v>401</v>
      </c>
      <c r="H69" s="4" t="s">
        <v>396</v>
      </c>
      <c r="I69" s="4" t="s">
        <v>402</v>
      </c>
      <c r="J69" s="4" t="s">
        <v>403</v>
      </c>
    </row>
    <row r="70" spans="1:10" x14ac:dyDescent="0.25">
      <c r="A70" s="1" t="e">
        <f>RANK(B70,$B$70:$B$77,1)</f>
        <v>#N/A</v>
      </c>
      <c r="B70" s="1" t="e">
        <f t="shared" ref="B70:B77" si="36">(C70*D70)+E70</f>
        <v>#N/A</v>
      </c>
      <c r="C70" s="1">
        <v>0.1</v>
      </c>
      <c r="D70" s="1">
        <f>(COUNTIF($E$70:$E$77,E70)&gt;1)*1</f>
        <v>1</v>
      </c>
      <c r="E70" s="1" t="e">
        <f>RANK(F70,$F$70:$F$77)</f>
        <v>#N/A</v>
      </c>
      <c r="F70" s="27" t="e">
        <f>SingleArchiveResults!G336</f>
        <v>#N/A</v>
      </c>
      <c r="G70" t="s">
        <v>517</v>
      </c>
      <c r="H70" s="1">
        <v>1</v>
      </c>
      <c r="I70" t="str">
        <f>IFERROR(VLOOKUP(H70,$A$70:$G$77,7,FALSE),"..")</f>
        <v>..</v>
      </c>
      <c r="J70" s="28" t="str">
        <f>IFERROR(VLOOKUP(H70,$A$70:$G$77,6,FALSE),"..")</f>
        <v>..</v>
      </c>
    </row>
    <row r="71" spans="1:10" x14ac:dyDescent="0.25">
      <c r="A71" s="1" t="e">
        <f t="shared" ref="A71:A77" si="37">RANK(B71,$B$70:$B$77,1)</f>
        <v>#N/A</v>
      </c>
      <c r="B71" s="1" t="e">
        <f t="shared" si="36"/>
        <v>#N/A</v>
      </c>
      <c r="C71" s="1">
        <v>0.01</v>
      </c>
      <c r="D71" s="1">
        <f t="shared" ref="D71:D77" si="38">(COUNTIF($E$70:$E$77,E71)&gt;1)*1</f>
        <v>1</v>
      </c>
      <c r="E71" s="1" t="e">
        <f t="shared" ref="E71:E77" si="39">RANK(F71,$F$70:$F$77)</f>
        <v>#N/A</v>
      </c>
      <c r="F71" s="27" t="e">
        <f>SingleArchiveResults!G337</f>
        <v>#N/A</v>
      </c>
      <c r="G71" t="s">
        <v>513</v>
      </c>
      <c r="H71" s="1">
        <v>2</v>
      </c>
      <c r="I71" t="str">
        <f t="shared" ref="I71:I77" si="40">IFERROR(VLOOKUP(H71,$A$70:$G$77,7,FALSE),"..")</f>
        <v>..</v>
      </c>
      <c r="J71" s="28" t="str">
        <f t="shared" ref="J71:J77" si="41">IFERROR(VLOOKUP(H71,$A$70:$G$77,6,FALSE),"..")</f>
        <v>..</v>
      </c>
    </row>
    <row r="72" spans="1:10" x14ac:dyDescent="0.25">
      <c r="A72" s="1" t="e">
        <f t="shared" si="37"/>
        <v>#N/A</v>
      </c>
      <c r="B72" s="1" t="e">
        <f t="shared" si="36"/>
        <v>#N/A</v>
      </c>
      <c r="C72" s="1">
        <v>1.0000000000000002E-6</v>
      </c>
      <c r="D72" s="1">
        <f t="shared" si="38"/>
        <v>1</v>
      </c>
      <c r="E72" s="1" t="e">
        <f t="shared" si="39"/>
        <v>#N/A</v>
      </c>
      <c r="F72" s="27" t="e">
        <f>SingleArchiveResults!G338</f>
        <v>#N/A</v>
      </c>
      <c r="G72" t="s">
        <v>514</v>
      </c>
      <c r="H72" s="1">
        <v>3</v>
      </c>
      <c r="I72" t="str">
        <f t="shared" si="40"/>
        <v>..</v>
      </c>
      <c r="J72" s="28" t="str">
        <f t="shared" si="41"/>
        <v>..</v>
      </c>
    </row>
    <row r="73" spans="1:10" x14ac:dyDescent="0.25">
      <c r="A73" s="1" t="e">
        <f t="shared" si="37"/>
        <v>#N/A</v>
      </c>
      <c r="B73" s="1" t="e">
        <f t="shared" si="36"/>
        <v>#N/A</v>
      </c>
      <c r="C73" s="1">
        <v>1</v>
      </c>
      <c r="D73" s="1">
        <f t="shared" si="38"/>
        <v>1</v>
      </c>
      <c r="E73" s="1" t="e">
        <f t="shared" si="39"/>
        <v>#N/A</v>
      </c>
      <c r="F73" s="27" t="e">
        <f>SingleArchiveResults!G339</f>
        <v>#N/A</v>
      </c>
      <c r="G73" t="s">
        <v>518</v>
      </c>
      <c r="H73" s="1">
        <v>4</v>
      </c>
      <c r="I73" t="str">
        <f t="shared" si="40"/>
        <v>..</v>
      </c>
      <c r="J73" s="28" t="str">
        <f t="shared" si="41"/>
        <v>..</v>
      </c>
    </row>
    <row r="74" spans="1:10" x14ac:dyDescent="0.25">
      <c r="A74" s="1" t="e">
        <f t="shared" si="37"/>
        <v>#N/A</v>
      </c>
      <c r="B74" s="1" t="e">
        <f t="shared" si="36"/>
        <v>#N/A</v>
      </c>
      <c r="C74" s="1">
        <v>1.0000000000000002E-7</v>
      </c>
      <c r="D74" s="1">
        <f t="shared" si="38"/>
        <v>1</v>
      </c>
      <c r="E74" s="1" t="e">
        <f t="shared" si="39"/>
        <v>#N/A</v>
      </c>
      <c r="F74" s="27" t="e">
        <f>SingleArchiveResults!G340</f>
        <v>#N/A</v>
      </c>
      <c r="G74" t="s">
        <v>515</v>
      </c>
      <c r="H74" s="1">
        <v>5</v>
      </c>
      <c r="I74" t="str">
        <f t="shared" si="40"/>
        <v>..</v>
      </c>
      <c r="J74" s="28" t="str">
        <f t="shared" si="41"/>
        <v>..</v>
      </c>
    </row>
    <row r="75" spans="1:10" x14ac:dyDescent="0.25">
      <c r="A75" s="1" t="e">
        <f t="shared" si="37"/>
        <v>#N/A</v>
      </c>
      <c r="B75" s="1" t="e">
        <f t="shared" si="36"/>
        <v>#N/A</v>
      </c>
      <c r="C75" s="1">
        <v>1.0000000000000001E-5</v>
      </c>
      <c r="D75" s="1">
        <f t="shared" si="38"/>
        <v>1</v>
      </c>
      <c r="E75" s="1" t="e">
        <f t="shared" si="39"/>
        <v>#N/A</v>
      </c>
      <c r="F75" s="27" t="e">
        <f>SingleArchiveResults!G341</f>
        <v>#N/A</v>
      </c>
      <c r="G75" t="s">
        <v>516</v>
      </c>
      <c r="H75" s="1">
        <v>6</v>
      </c>
      <c r="I75" t="str">
        <f t="shared" si="40"/>
        <v>..</v>
      </c>
      <c r="J75" s="28" t="str">
        <f t="shared" si="41"/>
        <v>..</v>
      </c>
    </row>
    <row r="76" spans="1:10" x14ac:dyDescent="0.25">
      <c r="A76" s="1" t="e">
        <f t="shared" si="37"/>
        <v>#N/A</v>
      </c>
      <c r="B76" s="1" t="e">
        <f t="shared" si="36"/>
        <v>#N/A</v>
      </c>
      <c r="C76" s="1">
        <v>1E-3</v>
      </c>
      <c r="D76" s="1">
        <f t="shared" si="38"/>
        <v>1</v>
      </c>
      <c r="E76" s="1" t="e">
        <f t="shared" si="39"/>
        <v>#N/A</v>
      </c>
      <c r="F76" s="27" t="e">
        <f>SingleArchiveResults!G342</f>
        <v>#N/A</v>
      </c>
      <c r="G76" t="s">
        <v>225</v>
      </c>
      <c r="H76" s="1">
        <v>7</v>
      </c>
      <c r="I76" t="str">
        <f t="shared" si="40"/>
        <v>..</v>
      </c>
      <c r="J76" s="28" t="str">
        <f t="shared" si="41"/>
        <v>..</v>
      </c>
    </row>
    <row r="77" spans="1:10" x14ac:dyDescent="0.25">
      <c r="A77" s="1" t="e">
        <f t="shared" si="37"/>
        <v>#N/A</v>
      </c>
      <c r="B77" s="1" t="e">
        <f t="shared" si="36"/>
        <v>#N/A</v>
      </c>
      <c r="C77" s="1">
        <v>1E-4</v>
      </c>
      <c r="D77" s="1">
        <f t="shared" si="38"/>
        <v>1</v>
      </c>
      <c r="E77" s="1" t="e">
        <f t="shared" si="39"/>
        <v>#N/A</v>
      </c>
      <c r="F77" s="27" t="e">
        <f>SingleArchiveResults!G343</f>
        <v>#N/A</v>
      </c>
      <c r="G77" t="s">
        <v>226</v>
      </c>
      <c r="H77" s="1">
        <v>8</v>
      </c>
      <c r="I77" t="str">
        <f t="shared" si="40"/>
        <v>..</v>
      </c>
      <c r="J77" s="28" t="str">
        <f t="shared" si="41"/>
        <v>..</v>
      </c>
    </row>
    <row r="78" spans="1:10" x14ac:dyDescent="0.25">
      <c r="F78" s="27" t="e">
        <f>SingleArchiveResults!G344</f>
        <v>#N/A</v>
      </c>
      <c r="G78" t="s">
        <v>191</v>
      </c>
      <c r="I78" t="str">
        <f>G78</f>
        <v>Other</v>
      </c>
      <c r="J78" s="28" t="e">
        <f>F78</f>
        <v>#N/A</v>
      </c>
    </row>
  </sheetData>
  <sortState ref="M70:M77">
    <sortCondition ref="M70:M7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topLeftCell="A77" workbookViewId="0">
      <selection activeCell="B115" sqref="B115"/>
    </sheetView>
  </sheetViews>
  <sheetFormatPr defaultRowHeight="15" x14ac:dyDescent="0.25"/>
  <sheetData>
    <row r="1" spans="1:4" x14ac:dyDescent="0.25">
      <c r="A1">
        <v>1</v>
      </c>
      <c r="B1" t="s">
        <v>4</v>
      </c>
    </row>
    <row r="2" spans="1:4" x14ac:dyDescent="0.25">
      <c r="A2">
        <v>2</v>
      </c>
      <c r="B2" t="s">
        <v>5</v>
      </c>
    </row>
    <row r="3" spans="1:4" x14ac:dyDescent="0.25">
      <c r="A3">
        <v>3</v>
      </c>
      <c r="B3" t="s">
        <v>6</v>
      </c>
    </row>
    <row r="4" spans="1:4" x14ac:dyDescent="0.25">
      <c r="A4">
        <v>4</v>
      </c>
      <c r="B4" t="s">
        <v>7</v>
      </c>
    </row>
    <row r="5" spans="1:4" x14ac:dyDescent="0.25">
      <c r="A5">
        <v>5</v>
      </c>
      <c r="B5" t="s">
        <v>8</v>
      </c>
    </row>
    <row r="7" spans="1:4" x14ac:dyDescent="0.25">
      <c r="A7" s="223" t="s">
        <v>233</v>
      </c>
      <c r="B7" s="223"/>
      <c r="C7" s="5" t="s">
        <v>234</v>
      </c>
      <c r="D7" s="6"/>
    </row>
    <row r="8" spans="1:4" x14ac:dyDescent="0.25">
      <c r="A8" s="224" t="s">
        <v>235</v>
      </c>
      <c r="B8" s="7">
        <v>1</v>
      </c>
      <c r="C8" s="8">
        <v>103</v>
      </c>
      <c r="D8" s="6"/>
    </row>
    <row r="9" spans="1:4" x14ac:dyDescent="0.25">
      <c r="A9" s="225"/>
      <c r="B9" s="9">
        <v>2</v>
      </c>
      <c r="C9" s="10">
        <v>106</v>
      </c>
      <c r="D9" s="6"/>
    </row>
    <row r="10" spans="1:4" x14ac:dyDescent="0.25">
      <c r="A10" s="225"/>
      <c r="B10" s="9">
        <v>4</v>
      </c>
      <c r="C10" s="10">
        <v>50</v>
      </c>
      <c r="D10" s="6"/>
    </row>
    <row r="11" spans="1:4" x14ac:dyDescent="0.25">
      <c r="A11" s="225"/>
      <c r="B11" s="9">
        <v>5</v>
      </c>
      <c r="C11" s="10">
        <v>103</v>
      </c>
      <c r="D11" s="6"/>
    </row>
    <row r="12" spans="1:4" x14ac:dyDescent="0.25">
      <c r="A12" s="225"/>
      <c r="B12" s="9">
        <v>8</v>
      </c>
      <c r="C12" s="10">
        <v>124</v>
      </c>
      <c r="D12" s="6"/>
    </row>
    <row r="13" spans="1:4" x14ac:dyDescent="0.25">
      <c r="A13" s="225"/>
      <c r="B13" s="9">
        <v>14</v>
      </c>
      <c r="C13" s="10">
        <v>39</v>
      </c>
      <c r="D13" s="6"/>
    </row>
    <row r="14" spans="1:4" x14ac:dyDescent="0.25">
      <c r="A14" s="225"/>
      <c r="B14" s="9">
        <v>17</v>
      </c>
      <c r="C14" s="10">
        <v>131</v>
      </c>
      <c r="D14" s="6"/>
    </row>
    <row r="15" spans="1:4" x14ac:dyDescent="0.25">
      <c r="A15" s="225"/>
      <c r="B15" s="9">
        <v>19</v>
      </c>
      <c r="C15" s="10">
        <v>40</v>
      </c>
      <c r="D15" s="6"/>
    </row>
    <row r="16" spans="1:4" x14ac:dyDescent="0.25">
      <c r="A16" s="225"/>
      <c r="B16" s="9">
        <v>23</v>
      </c>
      <c r="C16" s="10">
        <v>84</v>
      </c>
      <c r="D16" s="6"/>
    </row>
    <row r="17" spans="1:4" x14ac:dyDescent="0.25">
      <c r="A17" s="225"/>
      <c r="B17" s="9">
        <v>25</v>
      </c>
      <c r="C17" s="10">
        <v>50</v>
      </c>
      <c r="D17" s="6"/>
    </row>
    <row r="18" spans="1:4" x14ac:dyDescent="0.25">
      <c r="A18" s="225"/>
      <c r="B18" s="9">
        <v>26</v>
      </c>
      <c r="C18" s="10">
        <v>101</v>
      </c>
      <c r="D18" s="6"/>
    </row>
    <row r="19" spans="1:4" x14ac:dyDescent="0.25">
      <c r="A19" s="225"/>
      <c r="B19" s="9">
        <v>27</v>
      </c>
      <c r="C19" s="10">
        <v>100</v>
      </c>
      <c r="D19" s="6"/>
    </row>
    <row r="20" spans="1:4" x14ac:dyDescent="0.25">
      <c r="A20" s="225"/>
      <c r="B20" s="9">
        <v>28</v>
      </c>
      <c r="C20" s="10">
        <v>38</v>
      </c>
      <c r="D20" s="6"/>
    </row>
    <row r="21" spans="1:4" x14ac:dyDescent="0.25">
      <c r="A21" s="225"/>
      <c r="B21" s="9">
        <v>31</v>
      </c>
      <c r="C21" s="10">
        <v>58</v>
      </c>
      <c r="D21" s="6"/>
    </row>
    <row r="22" spans="1:4" x14ac:dyDescent="0.25">
      <c r="A22" s="225"/>
      <c r="B22" s="9">
        <v>33</v>
      </c>
      <c r="C22" s="10">
        <v>63</v>
      </c>
      <c r="D22" s="6"/>
    </row>
    <row r="23" spans="1:4" x14ac:dyDescent="0.25">
      <c r="A23" s="225"/>
      <c r="B23" s="9">
        <v>41</v>
      </c>
      <c r="C23" s="10">
        <v>79</v>
      </c>
      <c r="D23" s="6"/>
    </row>
    <row r="24" spans="1:4" x14ac:dyDescent="0.25">
      <c r="A24" s="225"/>
      <c r="B24" s="9">
        <v>44</v>
      </c>
      <c r="C24" s="10">
        <v>63</v>
      </c>
      <c r="D24" s="6"/>
    </row>
    <row r="25" spans="1:4" x14ac:dyDescent="0.25">
      <c r="A25" s="225"/>
      <c r="B25" s="9">
        <v>45</v>
      </c>
      <c r="C25" s="10">
        <v>135</v>
      </c>
      <c r="D25" s="6"/>
    </row>
    <row r="26" spans="1:4" x14ac:dyDescent="0.25">
      <c r="A26" s="225"/>
      <c r="B26" s="9">
        <v>46</v>
      </c>
      <c r="C26" s="10">
        <v>123</v>
      </c>
      <c r="D26" s="6"/>
    </row>
    <row r="27" spans="1:4" x14ac:dyDescent="0.25">
      <c r="A27" s="225"/>
      <c r="B27" s="9">
        <v>49</v>
      </c>
      <c r="C27" s="10">
        <v>32</v>
      </c>
      <c r="D27" s="6"/>
    </row>
    <row r="28" spans="1:4" x14ac:dyDescent="0.25">
      <c r="A28" s="225"/>
      <c r="B28" s="9">
        <v>51</v>
      </c>
      <c r="C28" s="10">
        <v>164</v>
      </c>
      <c r="D28" s="6"/>
    </row>
    <row r="29" spans="1:4" x14ac:dyDescent="0.25">
      <c r="A29" s="225"/>
      <c r="B29" s="9">
        <v>55</v>
      </c>
      <c r="C29" s="10">
        <v>171</v>
      </c>
      <c r="D29" s="6"/>
    </row>
    <row r="30" spans="1:4" x14ac:dyDescent="0.25">
      <c r="A30" s="225"/>
      <c r="B30" s="9">
        <v>61</v>
      </c>
      <c r="C30" s="10">
        <v>71</v>
      </c>
      <c r="D30" s="6"/>
    </row>
    <row r="31" spans="1:4" x14ac:dyDescent="0.25">
      <c r="A31" s="225"/>
      <c r="B31" s="9">
        <v>64</v>
      </c>
      <c r="C31" s="10">
        <v>50</v>
      </c>
      <c r="D31" s="6"/>
    </row>
    <row r="32" spans="1:4" x14ac:dyDescent="0.25">
      <c r="A32" s="225"/>
      <c r="B32" s="9">
        <v>66</v>
      </c>
      <c r="C32" s="10">
        <v>537</v>
      </c>
      <c r="D32" s="6"/>
    </row>
    <row r="33" spans="1:4" x14ac:dyDescent="0.25">
      <c r="A33" s="225"/>
      <c r="B33" s="9">
        <v>74</v>
      </c>
      <c r="C33" s="10">
        <v>128</v>
      </c>
      <c r="D33" s="6"/>
    </row>
    <row r="34" spans="1:4" x14ac:dyDescent="0.25">
      <c r="A34" s="225"/>
      <c r="B34" s="9">
        <v>79</v>
      </c>
      <c r="C34" s="10">
        <v>119</v>
      </c>
      <c r="D34" s="6"/>
    </row>
    <row r="35" spans="1:4" x14ac:dyDescent="0.25">
      <c r="A35" s="225"/>
      <c r="B35" s="9">
        <v>84</v>
      </c>
      <c r="C35" s="10">
        <v>70</v>
      </c>
      <c r="D35" s="6"/>
    </row>
    <row r="36" spans="1:4" x14ac:dyDescent="0.25">
      <c r="A36" s="225"/>
      <c r="B36" s="9">
        <v>91</v>
      </c>
      <c r="C36" s="10">
        <v>84</v>
      </c>
      <c r="D36" s="6"/>
    </row>
    <row r="37" spans="1:4" x14ac:dyDescent="0.25">
      <c r="A37" s="225"/>
      <c r="B37" s="9">
        <v>92</v>
      </c>
      <c r="C37" s="10">
        <v>92</v>
      </c>
      <c r="D37" s="6"/>
    </row>
    <row r="38" spans="1:4" x14ac:dyDescent="0.25">
      <c r="A38" s="225"/>
      <c r="B38" s="9">
        <v>94</v>
      </c>
      <c r="C38" s="10">
        <v>50</v>
      </c>
      <c r="D38" s="6"/>
    </row>
    <row r="39" spans="1:4" x14ac:dyDescent="0.25">
      <c r="A39" s="225"/>
      <c r="B39" s="9">
        <v>100</v>
      </c>
      <c r="C39" s="10">
        <v>46</v>
      </c>
      <c r="D39" s="6"/>
    </row>
    <row r="40" spans="1:4" x14ac:dyDescent="0.25">
      <c r="A40" s="225"/>
      <c r="B40" s="9">
        <v>103</v>
      </c>
      <c r="C40" s="10">
        <v>41</v>
      </c>
      <c r="D40" s="6"/>
    </row>
    <row r="41" spans="1:4" x14ac:dyDescent="0.25">
      <c r="A41" s="225"/>
      <c r="B41" s="9">
        <v>138</v>
      </c>
      <c r="C41" s="10">
        <v>73</v>
      </c>
      <c r="D41" s="6"/>
    </row>
    <row r="42" spans="1:4" x14ac:dyDescent="0.25">
      <c r="A42" s="225"/>
      <c r="B42" s="9">
        <v>145</v>
      </c>
      <c r="C42" s="10">
        <v>55</v>
      </c>
      <c r="D42" s="6"/>
    </row>
    <row r="43" spans="1:4" x14ac:dyDescent="0.25">
      <c r="A43" s="225"/>
      <c r="B43" s="9">
        <v>149</v>
      </c>
      <c r="C43" s="10">
        <v>63</v>
      </c>
      <c r="D43" s="6"/>
    </row>
    <row r="44" spans="1:4" x14ac:dyDescent="0.25">
      <c r="A44" s="225"/>
      <c r="B44" s="9">
        <v>157</v>
      </c>
      <c r="C44" s="10">
        <v>70</v>
      </c>
      <c r="D44" s="6"/>
    </row>
    <row r="45" spans="1:4" x14ac:dyDescent="0.25">
      <c r="A45" s="225"/>
      <c r="B45" s="9">
        <v>159</v>
      </c>
      <c r="C45" s="10">
        <v>78</v>
      </c>
      <c r="D45" s="6"/>
    </row>
    <row r="46" spans="1:4" x14ac:dyDescent="0.25">
      <c r="A46" s="225"/>
      <c r="B46" s="9">
        <v>160</v>
      </c>
      <c r="C46" s="10">
        <v>103</v>
      </c>
      <c r="D46" s="6"/>
    </row>
    <row r="47" spans="1:4" x14ac:dyDescent="0.25">
      <c r="A47" s="225"/>
      <c r="B47" s="9">
        <v>166</v>
      </c>
      <c r="C47" s="10">
        <v>97</v>
      </c>
      <c r="D47" s="6"/>
    </row>
    <row r="48" spans="1:4" x14ac:dyDescent="0.25">
      <c r="A48" s="225"/>
      <c r="B48" s="9">
        <v>168</v>
      </c>
      <c r="C48" s="10">
        <v>127</v>
      </c>
      <c r="D48" s="6"/>
    </row>
    <row r="49" spans="1:4" x14ac:dyDescent="0.25">
      <c r="A49" s="225"/>
      <c r="B49" s="9">
        <v>169</v>
      </c>
      <c r="C49" s="10">
        <v>90</v>
      </c>
      <c r="D49" s="6"/>
    </row>
    <row r="50" spans="1:4" x14ac:dyDescent="0.25">
      <c r="A50" s="225"/>
      <c r="B50" s="9">
        <v>173</v>
      </c>
      <c r="C50" s="10">
        <v>62</v>
      </c>
      <c r="D50" s="6"/>
    </row>
    <row r="51" spans="1:4" x14ac:dyDescent="0.25">
      <c r="A51" s="225"/>
      <c r="B51" s="9">
        <v>174</v>
      </c>
      <c r="C51" s="10">
        <v>69</v>
      </c>
      <c r="D51" s="6"/>
    </row>
    <row r="52" spans="1:4" x14ac:dyDescent="0.25">
      <c r="A52" s="225"/>
      <c r="B52" s="9">
        <v>175</v>
      </c>
      <c r="C52" s="10">
        <v>65</v>
      </c>
      <c r="D52" s="6"/>
    </row>
    <row r="53" spans="1:4" x14ac:dyDescent="0.25">
      <c r="A53" s="225"/>
      <c r="B53" s="9">
        <v>176</v>
      </c>
      <c r="C53" s="10">
        <v>202</v>
      </c>
      <c r="D53" s="6"/>
    </row>
    <row r="54" spans="1:4" x14ac:dyDescent="0.25">
      <c r="A54" s="225"/>
      <c r="B54" s="9">
        <v>177</v>
      </c>
      <c r="C54" s="10">
        <v>41</v>
      </c>
      <c r="D54" s="6"/>
    </row>
    <row r="55" spans="1:4" x14ac:dyDescent="0.25">
      <c r="A55" s="225"/>
      <c r="B55" s="9">
        <v>182</v>
      </c>
      <c r="C55" s="10">
        <v>82</v>
      </c>
      <c r="D55" s="6"/>
    </row>
    <row r="56" spans="1:4" x14ac:dyDescent="0.25">
      <c r="A56" s="225"/>
      <c r="B56" s="9">
        <v>183</v>
      </c>
      <c r="C56" s="10">
        <v>110</v>
      </c>
      <c r="D56" s="6"/>
    </row>
    <row r="57" spans="1:4" x14ac:dyDescent="0.25">
      <c r="A57" s="225"/>
      <c r="B57" s="9">
        <v>187</v>
      </c>
      <c r="C57" s="10">
        <v>101</v>
      </c>
      <c r="D57" s="6"/>
    </row>
    <row r="58" spans="1:4" x14ac:dyDescent="0.25">
      <c r="A58" s="225"/>
      <c r="B58" s="9">
        <v>188</v>
      </c>
      <c r="C58" s="10">
        <v>40</v>
      </c>
      <c r="D58" s="6"/>
    </row>
    <row r="59" spans="1:4" x14ac:dyDescent="0.25">
      <c r="A59" s="225"/>
      <c r="B59" s="9">
        <v>189</v>
      </c>
      <c r="C59" s="10">
        <v>38</v>
      </c>
      <c r="D59" s="6"/>
    </row>
    <row r="60" spans="1:4" x14ac:dyDescent="0.25">
      <c r="A60" s="225"/>
      <c r="B60" s="9">
        <v>190</v>
      </c>
      <c r="C60" s="10">
        <v>118</v>
      </c>
      <c r="D60" s="6"/>
    </row>
    <row r="61" spans="1:4" x14ac:dyDescent="0.25">
      <c r="A61" s="225"/>
      <c r="B61" s="9">
        <v>191</v>
      </c>
      <c r="C61" s="10">
        <v>167</v>
      </c>
      <c r="D61" s="6"/>
    </row>
    <row r="62" spans="1:4" x14ac:dyDescent="0.25">
      <c r="A62" s="225"/>
      <c r="B62" s="9">
        <v>193</v>
      </c>
      <c r="C62" s="10">
        <v>49</v>
      </c>
      <c r="D62" s="6"/>
    </row>
    <row r="63" spans="1:4" x14ac:dyDescent="0.25">
      <c r="A63" s="225"/>
      <c r="B63" s="9">
        <v>198</v>
      </c>
      <c r="C63" s="10">
        <v>28</v>
      </c>
      <c r="D63" s="6"/>
    </row>
    <row r="64" spans="1:4" x14ac:dyDescent="0.25">
      <c r="A64" s="225"/>
      <c r="B64" s="9">
        <v>199</v>
      </c>
      <c r="C64" s="10">
        <v>112</v>
      </c>
      <c r="D64" s="6"/>
    </row>
    <row r="65" spans="1:4" x14ac:dyDescent="0.25">
      <c r="A65" s="225"/>
      <c r="B65" s="9">
        <v>201</v>
      </c>
      <c r="C65" s="10">
        <v>137</v>
      </c>
      <c r="D65" s="6"/>
    </row>
    <row r="66" spans="1:4" x14ac:dyDescent="0.25">
      <c r="A66" s="225"/>
      <c r="B66" s="9">
        <v>202</v>
      </c>
      <c r="C66" s="10">
        <v>53</v>
      </c>
      <c r="D66" s="6"/>
    </row>
    <row r="67" spans="1:4" x14ac:dyDescent="0.25">
      <c r="A67" s="225"/>
      <c r="B67" s="9">
        <v>203</v>
      </c>
      <c r="C67" s="10">
        <v>59</v>
      </c>
      <c r="D67" s="6"/>
    </row>
    <row r="68" spans="1:4" x14ac:dyDescent="0.25">
      <c r="A68" s="225"/>
      <c r="B68" s="9">
        <v>204</v>
      </c>
      <c r="C68" s="10">
        <v>45</v>
      </c>
      <c r="D68" s="6"/>
    </row>
    <row r="69" spans="1:4" x14ac:dyDescent="0.25">
      <c r="A69" s="225"/>
      <c r="B69" s="9">
        <v>205</v>
      </c>
      <c r="C69" s="10">
        <v>57</v>
      </c>
      <c r="D69" s="6"/>
    </row>
    <row r="70" spans="1:4" x14ac:dyDescent="0.25">
      <c r="A70" s="225"/>
      <c r="B70" s="9">
        <v>206</v>
      </c>
      <c r="C70" s="10">
        <v>77</v>
      </c>
      <c r="D70" s="6"/>
    </row>
    <row r="71" spans="1:4" x14ac:dyDescent="0.25">
      <c r="A71" s="225"/>
      <c r="B71" s="9">
        <v>208</v>
      </c>
      <c r="C71" s="10">
        <v>96</v>
      </c>
      <c r="D71" s="6"/>
    </row>
    <row r="72" spans="1:4" x14ac:dyDescent="0.25">
      <c r="A72" s="225"/>
      <c r="B72" s="9">
        <v>209</v>
      </c>
      <c r="C72" s="10">
        <v>69</v>
      </c>
      <c r="D72" s="6"/>
    </row>
    <row r="73" spans="1:4" x14ac:dyDescent="0.25">
      <c r="A73" s="225"/>
      <c r="B73" s="9">
        <v>210</v>
      </c>
      <c r="C73" s="10">
        <v>81</v>
      </c>
      <c r="D73" s="6"/>
    </row>
    <row r="74" spans="1:4" x14ac:dyDescent="0.25">
      <c r="A74" s="225"/>
      <c r="B74" s="9">
        <v>212</v>
      </c>
      <c r="C74" s="10">
        <v>47</v>
      </c>
      <c r="D74" s="6"/>
    </row>
    <row r="75" spans="1:4" x14ac:dyDescent="0.25">
      <c r="A75" s="225"/>
      <c r="B75" s="9">
        <v>213</v>
      </c>
      <c r="C75" s="10">
        <v>106</v>
      </c>
      <c r="D75" s="6"/>
    </row>
    <row r="76" spans="1:4" x14ac:dyDescent="0.25">
      <c r="A76" s="225"/>
      <c r="B76" s="9">
        <v>214</v>
      </c>
      <c r="C76" s="10">
        <v>83</v>
      </c>
      <c r="D76" s="6"/>
    </row>
    <row r="77" spans="1:4" x14ac:dyDescent="0.25">
      <c r="A77" s="225"/>
      <c r="B77" s="9">
        <v>216</v>
      </c>
      <c r="C77" s="10">
        <v>32</v>
      </c>
      <c r="D77" s="6"/>
    </row>
    <row r="78" spans="1:4" x14ac:dyDescent="0.25">
      <c r="A78" s="225"/>
      <c r="B78" s="9">
        <v>217</v>
      </c>
      <c r="C78" s="10">
        <v>31</v>
      </c>
      <c r="D78" s="6"/>
    </row>
    <row r="79" spans="1:4" x14ac:dyDescent="0.25">
      <c r="A79" s="225"/>
      <c r="B79" s="9">
        <v>218</v>
      </c>
      <c r="C79" s="10">
        <v>43</v>
      </c>
      <c r="D79" s="6"/>
    </row>
    <row r="80" spans="1:4" x14ac:dyDescent="0.25">
      <c r="A80" s="225"/>
      <c r="B80" s="9">
        <v>219</v>
      </c>
      <c r="C80" s="10">
        <v>37</v>
      </c>
      <c r="D80" s="6"/>
    </row>
    <row r="81" spans="1:4" x14ac:dyDescent="0.25">
      <c r="A81" s="225"/>
      <c r="B81" s="9">
        <v>220</v>
      </c>
      <c r="C81" s="10">
        <v>15</v>
      </c>
      <c r="D81" s="6"/>
    </row>
    <row r="82" spans="1:4" x14ac:dyDescent="0.25">
      <c r="A82" s="225"/>
      <c r="B82" s="9">
        <v>221</v>
      </c>
      <c r="C82" s="10">
        <v>56</v>
      </c>
      <c r="D82" s="6"/>
    </row>
    <row r="83" spans="1:4" x14ac:dyDescent="0.25">
      <c r="A83" s="225"/>
      <c r="B83" s="9">
        <v>222</v>
      </c>
      <c r="C83" s="10">
        <v>19</v>
      </c>
      <c r="D83" s="6"/>
    </row>
    <row r="84" spans="1:4" x14ac:dyDescent="0.25">
      <c r="A84" s="225"/>
      <c r="B84" s="9">
        <v>223</v>
      </c>
      <c r="C84" s="10">
        <v>63</v>
      </c>
      <c r="D84" s="6"/>
    </row>
    <row r="85" spans="1:4" x14ac:dyDescent="0.25">
      <c r="A85" s="225"/>
      <c r="B85" s="9">
        <v>227</v>
      </c>
      <c r="C85" s="10">
        <v>24</v>
      </c>
      <c r="D85" s="6"/>
    </row>
    <row r="86" spans="1:4" x14ac:dyDescent="0.25">
      <c r="A86" s="225"/>
      <c r="B86" s="9">
        <v>231</v>
      </c>
      <c r="C86" s="10">
        <v>52</v>
      </c>
      <c r="D86" s="6"/>
    </row>
    <row r="87" spans="1:4" x14ac:dyDescent="0.25">
      <c r="A87" s="225"/>
      <c r="B87" s="9">
        <v>232</v>
      </c>
      <c r="C87" s="10">
        <v>115</v>
      </c>
      <c r="D87" s="6"/>
    </row>
    <row r="88" spans="1:4" x14ac:dyDescent="0.25">
      <c r="A88" s="225"/>
      <c r="B88" s="9">
        <v>233</v>
      </c>
      <c r="C88" s="10">
        <v>97</v>
      </c>
      <c r="D88" s="6"/>
    </row>
    <row r="89" spans="1:4" x14ac:dyDescent="0.25">
      <c r="A89" s="225"/>
      <c r="B89" s="9">
        <v>234</v>
      </c>
      <c r="C89" s="10">
        <v>86</v>
      </c>
      <c r="D89" s="6"/>
    </row>
    <row r="90" spans="1:4" x14ac:dyDescent="0.25">
      <c r="A90" s="225"/>
      <c r="B90" s="9">
        <v>243</v>
      </c>
      <c r="C90" s="10">
        <v>95</v>
      </c>
      <c r="D90" s="6"/>
    </row>
    <row r="91" spans="1:4" x14ac:dyDescent="0.25">
      <c r="A91" s="225"/>
      <c r="B91" s="9">
        <v>252</v>
      </c>
      <c r="C91" s="10">
        <v>29</v>
      </c>
      <c r="D91" s="6"/>
    </row>
    <row r="92" spans="1:4" x14ac:dyDescent="0.25">
      <c r="A92" s="225"/>
      <c r="B92" s="9">
        <v>262</v>
      </c>
      <c r="C92" s="10">
        <v>24</v>
      </c>
      <c r="D92" s="6"/>
    </row>
    <row r="93" spans="1:4" x14ac:dyDescent="0.25">
      <c r="A93" s="225"/>
      <c r="B93" s="9">
        <v>347</v>
      </c>
      <c r="C93" s="10">
        <v>86</v>
      </c>
      <c r="D93" s="6"/>
    </row>
    <row r="94" spans="1:4" x14ac:dyDescent="0.25">
      <c r="A94" s="225"/>
      <c r="B94" s="9">
        <v>352</v>
      </c>
      <c r="C94" s="10">
        <v>65</v>
      </c>
      <c r="D94" s="6"/>
    </row>
    <row r="95" spans="1:4" x14ac:dyDescent="0.25">
      <c r="A95" s="225"/>
      <c r="B95" s="9">
        <v>358</v>
      </c>
      <c r="C95" s="10">
        <v>122</v>
      </c>
      <c r="D95" s="6"/>
    </row>
    <row r="96" spans="1:4" x14ac:dyDescent="0.25">
      <c r="A96" s="225"/>
      <c r="B96" s="9">
        <v>366</v>
      </c>
      <c r="C96" s="10">
        <v>17</v>
      </c>
      <c r="D96" s="6"/>
    </row>
    <row r="97" spans="1:4" x14ac:dyDescent="0.25">
      <c r="A97" s="225"/>
      <c r="B97" s="9">
        <v>551</v>
      </c>
      <c r="C97" s="10">
        <v>45</v>
      </c>
      <c r="D97" s="6"/>
    </row>
    <row r="98" spans="1:4" x14ac:dyDescent="0.25">
      <c r="A98" s="225"/>
      <c r="B98" s="9">
        <v>758</v>
      </c>
      <c r="C98" s="10">
        <v>69</v>
      </c>
      <c r="D98" s="6"/>
    </row>
    <row r="99" spans="1:4" x14ac:dyDescent="0.25">
      <c r="A99" s="225"/>
      <c r="B99" s="9">
        <v>813</v>
      </c>
      <c r="C99" s="10">
        <v>32</v>
      </c>
      <c r="D99" s="6"/>
    </row>
    <row r="100" spans="1:4" x14ac:dyDescent="0.25">
      <c r="A100" s="225"/>
      <c r="B100" s="9">
        <v>821</v>
      </c>
      <c r="C100" s="10">
        <v>87</v>
      </c>
      <c r="D100" s="6"/>
    </row>
    <row r="101" spans="1:4" x14ac:dyDescent="0.25">
      <c r="A101" s="225"/>
      <c r="B101" s="9">
        <v>1229</v>
      </c>
      <c r="C101" s="10">
        <v>34</v>
      </c>
      <c r="D101" s="6"/>
    </row>
    <row r="102" spans="1:4" x14ac:dyDescent="0.25">
      <c r="A102" s="225"/>
      <c r="B102" s="9">
        <v>1239</v>
      </c>
      <c r="C102" s="10">
        <v>45</v>
      </c>
      <c r="D102" s="6"/>
    </row>
    <row r="103" spans="1:4" x14ac:dyDescent="0.25">
      <c r="A103" s="225"/>
      <c r="B103" s="9">
        <v>1539</v>
      </c>
      <c r="C103" s="10">
        <v>55</v>
      </c>
      <c r="D103" s="6"/>
    </row>
    <row r="104" spans="1:4" x14ac:dyDescent="0.25">
      <c r="A104" s="225"/>
      <c r="B104" s="9">
        <v>1741</v>
      </c>
      <c r="C104" s="10">
        <v>46</v>
      </c>
      <c r="D104" s="6"/>
    </row>
    <row r="105" spans="1:4" x14ac:dyDescent="0.25">
      <c r="A105" s="225"/>
      <c r="B105" s="9">
        <v>1775</v>
      </c>
      <c r="C105" s="10">
        <v>42</v>
      </c>
      <c r="D105" s="6"/>
    </row>
    <row r="106" spans="1:4" x14ac:dyDescent="0.25">
      <c r="A106" s="225"/>
      <c r="B106" s="9">
        <v>1831</v>
      </c>
      <c r="C106" s="10">
        <v>58</v>
      </c>
      <c r="D106" s="6"/>
    </row>
    <row r="107" spans="1:4" x14ac:dyDescent="0.25">
      <c r="A107" s="225"/>
      <c r="B107" s="9">
        <v>1857</v>
      </c>
      <c r="C107" s="10">
        <v>57</v>
      </c>
      <c r="D107" s="6"/>
    </row>
    <row r="108" spans="1:4" x14ac:dyDescent="0.25">
      <c r="A108" s="225"/>
      <c r="B108" s="9">
        <v>1952</v>
      </c>
      <c r="C108" s="10">
        <v>13</v>
      </c>
      <c r="D108" s="6"/>
    </row>
    <row r="109" spans="1:4" x14ac:dyDescent="0.25">
      <c r="A109" s="225"/>
      <c r="B109" s="9">
        <v>2008</v>
      </c>
      <c r="C109" s="10">
        <v>41</v>
      </c>
      <c r="D109" s="6"/>
    </row>
    <row r="110" spans="1:4" x14ac:dyDescent="0.25">
      <c r="A110" s="225"/>
      <c r="B110" s="9">
        <v>3167</v>
      </c>
      <c r="C110" s="10">
        <v>8</v>
      </c>
      <c r="D110" s="6"/>
    </row>
    <row r="111" spans="1:4" x14ac:dyDescent="0.25">
      <c r="A111" s="225"/>
      <c r="B111" s="9">
        <v>3171</v>
      </c>
      <c r="C111" s="10">
        <v>164</v>
      </c>
      <c r="D111" s="6"/>
    </row>
    <row r="112" spans="1:4" x14ac:dyDescent="0.25">
      <c r="A112" s="225"/>
      <c r="B112" s="9">
        <v>3218</v>
      </c>
      <c r="C112" s="10">
        <v>18</v>
      </c>
      <c r="D112" s="6"/>
    </row>
    <row r="113" spans="1:4" x14ac:dyDescent="0.25">
      <c r="A113" s="226"/>
      <c r="B113" s="11">
        <v>3219</v>
      </c>
      <c r="C113" s="12">
        <v>33</v>
      </c>
      <c r="D113" s="6"/>
    </row>
  </sheetData>
  <mergeCells count="2">
    <mergeCell ref="A7:B7"/>
    <mergeCell ref="A8:A1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N122"/>
  <sheetViews>
    <sheetView showGridLines="0" showRowColHeaders="0" zoomScale="85" zoomScaleNormal="85" workbookViewId="0">
      <pane xSplit="5" ySplit="4" topLeftCell="F5" activePane="bottomRight" state="frozen"/>
      <selection pane="topRight"/>
      <selection pane="bottomLeft"/>
      <selection pane="bottomRight"/>
    </sheetView>
  </sheetViews>
  <sheetFormatPr defaultRowHeight="11.25" zeroHeight="1" x14ac:dyDescent="0.15"/>
  <cols>
    <col min="1" max="1" width="8.7109375" style="149" customWidth="1"/>
    <col min="2" max="2" width="64.7109375" style="151" customWidth="1"/>
    <col min="3" max="3" width="16.7109375" style="151" customWidth="1"/>
    <col min="4" max="4" width="18.28515625" style="151" bestFit="1" customWidth="1"/>
    <col min="5" max="5" width="16.7109375" style="152" customWidth="1"/>
    <col min="6" max="7" width="10.7109375" style="149" customWidth="1"/>
    <col min="8" max="8" width="10.7109375" style="153" customWidth="1"/>
    <col min="9" max="11" width="10.7109375" style="149" customWidth="1"/>
    <col min="12" max="12" width="10.7109375" style="153" customWidth="1"/>
    <col min="13" max="15" width="10.7109375" style="149" customWidth="1"/>
    <col min="16" max="16" width="10.7109375" style="153" customWidth="1"/>
    <col min="17" max="29" width="10.7109375" style="149" customWidth="1"/>
    <col min="30" max="30" width="10.7109375" style="153" customWidth="1"/>
    <col min="31" max="32" width="10.7109375" style="149" customWidth="1"/>
    <col min="33" max="33" width="10.7109375" style="153" customWidth="1"/>
    <col min="34" max="43" width="10.7109375" style="149" customWidth="1"/>
    <col min="44" max="44" width="10.7109375" style="153" customWidth="1"/>
    <col min="45" max="46" width="10.7109375" style="149" customWidth="1"/>
    <col min="47" max="47" width="10.7109375" style="153" customWidth="1"/>
    <col min="48" max="49" width="10.7109375" style="149" customWidth="1"/>
    <col min="50" max="50" width="10.7109375" style="153" customWidth="1"/>
    <col min="51" max="52" width="10.7109375" style="149" customWidth="1"/>
    <col min="53" max="53" width="10.7109375" style="153" customWidth="1"/>
    <col min="54" max="59" width="10.7109375" style="149" customWidth="1"/>
    <col min="60" max="60" width="10.7109375" style="153" customWidth="1"/>
    <col min="61" max="66" width="10.7109375" style="149" customWidth="1"/>
    <col min="67" max="67" width="10.7109375" style="153" customWidth="1"/>
    <col min="68" max="73" width="10.7109375" style="149" customWidth="1"/>
    <col min="74" max="74" width="10.7109375" style="153" customWidth="1"/>
    <col min="75" max="80" width="10.7109375" style="149" customWidth="1"/>
    <col min="81" max="81" width="10.7109375" style="153" customWidth="1"/>
    <col min="82" max="87" width="10.7109375" style="149" customWidth="1"/>
    <col min="88" max="88" width="10.7109375" style="153" customWidth="1"/>
    <col min="89" max="94" width="10.7109375" style="149" customWidth="1"/>
    <col min="95" max="95" width="10.7109375" style="153" customWidth="1"/>
    <col min="96" max="101" width="10.7109375" style="149" customWidth="1"/>
    <col min="102" max="102" width="10.7109375" style="153" customWidth="1"/>
    <col min="103" max="108" width="10.7109375" style="149" customWidth="1"/>
    <col min="109" max="109" width="10.7109375" style="153" customWidth="1"/>
    <col min="110" max="115" width="10.7109375" style="149" customWidth="1"/>
    <col min="116" max="116" width="10.7109375" style="153" customWidth="1"/>
    <col min="117" max="122" width="10.7109375" style="149" customWidth="1"/>
    <col min="123" max="123" width="10.7109375" style="153" customWidth="1"/>
    <col min="124" max="129" width="10.7109375" style="149" customWidth="1"/>
    <col min="130" max="130" width="10.7109375" style="153" customWidth="1"/>
    <col min="131" max="136" width="10.7109375" style="149" customWidth="1"/>
    <col min="137" max="137" width="10.7109375" style="153" customWidth="1"/>
    <col min="138" max="143" width="10.7109375" style="149" customWidth="1"/>
    <col min="144" max="144" width="10.7109375" style="153" customWidth="1"/>
    <col min="145" max="150" width="10.7109375" style="149" customWidth="1"/>
    <col min="151" max="151" width="10.7109375" style="153" customWidth="1"/>
    <col min="152" max="157" width="10.7109375" style="149" customWidth="1"/>
    <col min="158" max="158" width="10.7109375" style="153" customWidth="1"/>
    <col min="159" max="164" width="10.7109375" style="149" customWidth="1"/>
    <col min="165" max="165" width="10.7109375" style="153" customWidth="1"/>
    <col min="166" max="171" width="10.7109375" style="149" customWidth="1"/>
    <col min="172" max="172" width="10.7109375" style="153" customWidth="1"/>
    <col min="173" max="178" width="10.7109375" style="149" customWidth="1"/>
    <col min="179" max="179" width="10.7109375" style="153" customWidth="1"/>
    <col min="180" max="185" width="10.7109375" style="149" customWidth="1"/>
    <col min="186" max="186" width="10.7109375" style="153" customWidth="1"/>
    <col min="187" max="192" width="10.7109375" style="149" customWidth="1"/>
    <col min="193" max="193" width="10.7109375" style="153" customWidth="1"/>
    <col min="194" max="194" width="10.7109375" style="149" customWidth="1"/>
    <col min="195" max="199" width="10.7109375" style="154" customWidth="1"/>
    <col min="200" max="200" width="10.7109375" style="153" customWidth="1"/>
    <col min="201" max="201" width="10.7109375" style="149" customWidth="1"/>
    <col min="202" max="206" width="10.7109375" style="154" customWidth="1"/>
    <col min="207" max="207" width="10.7109375" style="153" customWidth="1"/>
    <col min="208" max="208" width="10.7109375" style="149" customWidth="1"/>
    <col min="209" max="213" width="10.7109375" style="154" customWidth="1"/>
    <col min="214" max="214" width="10.7109375" style="153" customWidth="1"/>
    <col min="215" max="216" width="10.7109375" style="149" customWidth="1"/>
    <col min="217" max="217" width="10.7109375" style="153" customWidth="1"/>
    <col min="218" max="223" width="10.7109375" style="149" customWidth="1"/>
    <col min="224" max="224" width="10.7109375" style="153" customWidth="1"/>
    <col min="225" max="235" width="10.7109375" style="149" customWidth="1"/>
    <col min="236" max="236" width="10.7109375" style="153" customWidth="1"/>
    <col min="237" max="238" width="10.7109375" style="149" customWidth="1"/>
    <col min="239" max="239" width="10.7109375" style="153" customWidth="1"/>
    <col min="240" max="243" width="10.7109375" style="149" customWidth="1"/>
    <col min="244" max="244" width="10.7109375" style="153" customWidth="1"/>
    <col min="245" max="247" width="10.7109375" style="149" customWidth="1"/>
    <col min="248" max="248" width="10.7109375" style="153" customWidth="1"/>
    <col min="249" max="251" width="10.7109375" style="149" customWidth="1"/>
    <col min="252" max="252" width="10.7109375" style="153" customWidth="1"/>
    <col min="253" max="255" width="10.7109375" style="149" customWidth="1"/>
    <col min="256" max="256" width="10.7109375" style="153" customWidth="1"/>
    <col min="257" max="259" width="10.7109375" style="149" customWidth="1"/>
    <col min="260" max="260" width="10.7109375" style="153" customWidth="1"/>
    <col min="261" max="264" width="10.7109375" style="149" customWidth="1"/>
    <col min="265" max="265" width="10.7109375" style="153" customWidth="1"/>
    <col min="266" max="271" width="10.7109375" style="149" customWidth="1"/>
    <col min="272" max="272" width="10.7109375" style="153" customWidth="1"/>
    <col min="273" max="280" width="10.7109375" style="149" customWidth="1"/>
    <col min="281" max="281" width="10.7109375" style="153" customWidth="1"/>
    <col min="282" max="287" width="10.7109375" style="149" customWidth="1"/>
    <col min="288" max="288" width="10.7109375" style="153" customWidth="1"/>
    <col min="289" max="298" width="10.7109375" style="149" customWidth="1"/>
    <col min="299" max="299" width="10.7109375" style="153" customWidth="1"/>
    <col min="300" max="300" width="10.7109375" style="149" customWidth="1"/>
    <col min="301" max="16384" width="9.140625" style="149"/>
  </cols>
  <sheetData>
    <row r="1" spans="1:300" ht="32.1" customHeight="1" x14ac:dyDescent="0.15">
      <c r="A1" s="207" t="s">
        <v>604</v>
      </c>
      <c r="B1" s="208"/>
      <c r="C1" s="208"/>
      <c r="D1" s="208"/>
      <c r="E1" s="208"/>
      <c r="F1" s="200" t="s">
        <v>9</v>
      </c>
      <c r="G1" s="199"/>
      <c r="H1" s="199"/>
      <c r="I1" s="199"/>
      <c r="J1" s="199" t="s">
        <v>10</v>
      </c>
      <c r="K1" s="199"/>
      <c r="L1" s="199"/>
      <c r="M1" s="199"/>
      <c r="N1" s="201" t="s">
        <v>11</v>
      </c>
      <c r="O1" s="201"/>
      <c r="P1" s="201"/>
      <c r="Q1" s="201"/>
      <c r="R1" s="162" t="s">
        <v>12</v>
      </c>
      <c r="S1" s="162" t="s">
        <v>13</v>
      </c>
      <c r="T1" s="162" t="s">
        <v>14</v>
      </c>
      <c r="U1" s="162" t="s">
        <v>15</v>
      </c>
      <c r="V1" s="162" t="s">
        <v>16</v>
      </c>
      <c r="W1" s="162" t="s">
        <v>17</v>
      </c>
      <c r="X1" s="162" t="s">
        <v>18</v>
      </c>
      <c r="Y1" s="162" t="s">
        <v>19</v>
      </c>
      <c r="Z1" s="162" t="s">
        <v>20</v>
      </c>
      <c r="AA1" s="162" t="s">
        <v>21</v>
      </c>
      <c r="AB1" s="162" t="s">
        <v>22</v>
      </c>
      <c r="AC1" s="162" t="s">
        <v>23</v>
      </c>
      <c r="AD1" s="163"/>
      <c r="AE1" s="162"/>
      <c r="AF1" s="199" t="s">
        <v>24</v>
      </c>
      <c r="AG1" s="199"/>
      <c r="AH1" s="164" t="s">
        <v>25</v>
      </c>
      <c r="AI1" s="164" t="s">
        <v>26</v>
      </c>
      <c r="AJ1" s="164" t="s">
        <v>27</v>
      </c>
      <c r="AK1" s="164" t="s">
        <v>28</v>
      </c>
      <c r="AL1" s="164" t="s">
        <v>29</v>
      </c>
      <c r="AM1" s="164" t="s">
        <v>30</v>
      </c>
      <c r="AN1" s="164" t="s">
        <v>31</v>
      </c>
      <c r="AO1" s="164" t="s">
        <v>32</v>
      </c>
      <c r="AP1" s="164" t="s">
        <v>33</v>
      </c>
      <c r="AQ1" s="164" t="s">
        <v>34</v>
      </c>
      <c r="AR1" s="163"/>
      <c r="AS1" s="164"/>
      <c r="AT1" s="199" t="s">
        <v>35</v>
      </c>
      <c r="AU1" s="199"/>
      <c r="AV1" s="199"/>
      <c r="AW1" s="199" t="s">
        <v>36</v>
      </c>
      <c r="AX1" s="199"/>
      <c r="AY1" s="199"/>
      <c r="AZ1" s="199" t="s">
        <v>37</v>
      </c>
      <c r="BA1" s="199"/>
      <c r="BB1" s="199"/>
      <c r="BC1" s="199" t="s">
        <v>38</v>
      </c>
      <c r="BD1" s="199"/>
      <c r="BE1" s="199"/>
      <c r="BF1" s="199"/>
      <c r="BG1" s="199"/>
      <c r="BH1" s="199"/>
      <c r="BI1" s="199"/>
      <c r="BJ1" s="199" t="s">
        <v>39</v>
      </c>
      <c r="BK1" s="199"/>
      <c r="BL1" s="199"/>
      <c r="BM1" s="199"/>
      <c r="BN1" s="199"/>
      <c r="BO1" s="199"/>
      <c r="BP1" s="199"/>
      <c r="BQ1" s="199" t="s">
        <v>40</v>
      </c>
      <c r="BR1" s="199"/>
      <c r="BS1" s="199"/>
      <c r="BT1" s="199"/>
      <c r="BU1" s="199"/>
      <c r="BV1" s="199"/>
      <c r="BW1" s="199"/>
      <c r="BX1" s="199" t="s">
        <v>41</v>
      </c>
      <c r="BY1" s="199"/>
      <c r="BZ1" s="199"/>
      <c r="CA1" s="199"/>
      <c r="CB1" s="199"/>
      <c r="CC1" s="199"/>
      <c r="CD1" s="199"/>
      <c r="CE1" s="199" t="s">
        <v>42</v>
      </c>
      <c r="CF1" s="199"/>
      <c r="CG1" s="199"/>
      <c r="CH1" s="199"/>
      <c r="CI1" s="199"/>
      <c r="CJ1" s="199"/>
      <c r="CK1" s="199"/>
      <c r="CL1" s="199" t="s">
        <v>43</v>
      </c>
      <c r="CM1" s="199"/>
      <c r="CN1" s="199"/>
      <c r="CO1" s="199"/>
      <c r="CP1" s="199"/>
      <c r="CQ1" s="199"/>
      <c r="CR1" s="199"/>
      <c r="CS1" s="199" t="s">
        <v>44</v>
      </c>
      <c r="CT1" s="199"/>
      <c r="CU1" s="199"/>
      <c r="CV1" s="199"/>
      <c r="CW1" s="199"/>
      <c r="CX1" s="199"/>
      <c r="CY1" s="199"/>
      <c r="CZ1" s="199" t="s">
        <v>45</v>
      </c>
      <c r="DA1" s="199"/>
      <c r="DB1" s="199"/>
      <c r="DC1" s="199"/>
      <c r="DD1" s="199"/>
      <c r="DE1" s="199"/>
      <c r="DF1" s="199"/>
      <c r="DG1" s="199" t="s">
        <v>46</v>
      </c>
      <c r="DH1" s="199"/>
      <c r="DI1" s="199"/>
      <c r="DJ1" s="199"/>
      <c r="DK1" s="199"/>
      <c r="DL1" s="199"/>
      <c r="DM1" s="199"/>
      <c r="DN1" s="199" t="s">
        <v>47</v>
      </c>
      <c r="DO1" s="199"/>
      <c r="DP1" s="199"/>
      <c r="DQ1" s="199"/>
      <c r="DR1" s="199"/>
      <c r="DS1" s="199"/>
      <c r="DT1" s="199"/>
      <c r="DU1" s="199" t="s">
        <v>48</v>
      </c>
      <c r="DV1" s="199"/>
      <c r="DW1" s="199"/>
      <c r="DX1" s="199"/>
      <c r="DY1" s="199"/>
      <c r="DZ1" s="199"/>
      <c r="EA1" s="199"/>
      <c r="EB1" s="199" t="s">
        <v>49</v>
      </c>
      <c r="EC1" s="199"/>
      <c r="ED1" s="199"/>
      <c r="EE1" s="199"/>
      <c r="EF1" s="199"/>
      <c r="EG1" s="199"/>
      <c r="EH1" s="199"/>
      <c r="EI1" s="199" t="s">
        <v>50</v>
      </c>
      <c r="EJ1" s="199"/>
      <c r="EK1" s="199"/>
      <c r="EL1" s="199"/>
      <c r="EM1" s="199"/>
      <c r="EN1" s="199"/>
      <c r="EO1" s="199"/>
      <c r="EP1" s="199" t="s">
        <v>51</v>
      </c>
      <c r="EQ1" s="199"/>
      <c r="ER1" s="199"/>
      <c r="ES1" s="199"/>
      <c r="ET1" s="199"/>
      <c r="EU1" s="199"/>
      <c r="EV1" s="199"/>
      <c r="EW1" s="199" t="s">
        <v>52</v>
      </c>
      <c r="EX1" s="199"/>
      <c r="EY1" s="199"/>
      <c r="EZ1" s="199"/>
      <c r="FA1" s="199"/>
      <c r="FB1" s="199"/>
      <c r="FC1" s="199"/>
      <c r="FD1" s="199" t="s">
        <v>53</v>
      </c>
      <c r="FE1" s="199"/>
      <c r="FF1" s="199"/>
      <c r="FG1" s="199"/>
      <c r="FH1" s="199"/>
      <c r="FI1" s="199"/>
      <c r="FJ1" s="199"/>
      <c r="FK1" s="199" t="s">
        <v>54</v>
      </c>
      <c r="FL1" s="199"/>
      <c r="FM1" s="199"/>
      <c r="FN1" s="199"/>
      <c r="FO1" s="199"/>
      <c r="FP1" s="199"/>
      <c r="FQ1" s="199"/>
      <c r="FR1" s="199" t="s">
        <v>55</v>
      </c>
      <c r="FS1" s="199"/>
      <c r="FT1" s="199"/>
      <c r="FU1" s="199"/>
      <c r="FV1" s="199"/>
      <c r="FW1" s="199"/>
      <c r="FX1" s="199"/>
      <c r="FY1" s="199" t="s">
        <v>56</v>
      </c>
      <c r="FZ1" s="199"/>
      <c r="GA1" s="199"/>
      <c r="GB1" s="199"/>
      <c r="GC1" s="199"/>
      <c r="GD1" s="199"/>
      <c r="GE1" s="199"/>
      <c r="GF1" s="199" t="s">
        <v>57</v>
      </c>
      <c r="GG1" s="199"/>
      <c r="GH1" s="199"/>
      <c r="GI1" s="199"/>
      <c r="GJ1" s="199"/>
      <c r="GK1" s="199"/>
      <c r="GL1" s="199"/>
      <c r="GM1" s="199" t="s">
        <v>58</v>
      </c>
      <c r="GN1" s="199"/>
      <c r="GO1" s="199"/>
      <c r="GP1" s="199"/>
      <c r="GQ1" s="199"/>
      <c r="GR1" s="199"/>
      <c r="GS1" s="199"/>
      <c r="GT1" s="199" t="s">
        <v>59</v>
      </c>
      <c r="GU1" s="199"/>
      <c r="GV1" s="199"/>
      <c r="GW1" s="199"/>
      <c r="GX1" s="199"/>
      <c r="GY1" s="199"/>
      <c r="GZ1" s="199"/>
      <c r="HA1" s="199" t="s">
        <v>60</v>
      </c>
      <c r="HB1" s="199"/>
      <c r="HC1" s="199"/>
      <c r="HD1" s="199"/>
      <c r="HE1" s="199"/>
      <c r="HF1" s="199"/>
      <c r="HG1" s="199"/>
      <c r="HH1" s="199" t="s">
        <v>61</v>
      </c>
      <c r="HI1" s="199"/>
      <c r="HJ1" s="199"/>
      <c r="HK1" s="199" t="s">
        <v>62</v>
      </c>
      <c r="HL1" s="199"/>
      <c r="HM1" s="199"/>
      <c r="HN1" s="199"/>
      <c r="HO1" s="199"/>
      <c r="HP1" s="199"/>
      <c r="HQ1" s="199"/>
      <c r="HR1" s="164" t="s">
        <v>63</v>
      </c>
      <c r="HS1" s="164" t="s">
        <v>64</v>
      </c>
      <c r="HT1" s="164" t="s">
        <v>65</v>
      </c>
      <c r="HU1" s="164" t="s">
        <v>66</v>
      </c>
      <c r="HV1" s="164" t="s">
        <v>67</v>
      </c>
      <c r="HW1" s="164" t="s">
        <v>68</v>
      </c>
      <c r="HX1" s="164" t="s">
        <v>69</v>
      </c>
      <c r="HY1" s="164" t="s">
        <v>70</v>
      </c>
      <c r="HZ1" s="164" t="s">
        <v>71</v>
      </c>
      <c r="IA1" s="164" t="s">
        <v>72</v>
      </c>
      <c r="IB1" s="163"/>
      <c r="IC1" s="164"/>
      <c r="ID1" s="199" t="s">
        <v>73</v>
      </c>
      <c r="IE1" s="199"/>
      <c r="IF1" s="199"/>
      <c r="IG1" s="164" t="s">
        <v>74</v>
      </c>
      <c r="IH1" s="199" t="s">
        <v>75</v>
      </c>
      <c r="II1" s="199"/>
      <c r="IJ1" s="199"/>
      <c r="IK1" s="199"/>
      <c r="IL1" s="199" t="s">
        <v>76</v>
      </c>
      <c r="IM1" s="199"/>
      <c r="IN1" s="199"/>
      <c r="IO1" s="199"/>
      <c r="IP1" s="199" t="s">
        <v>77</v>
      </c>
      <c r="IQ1" s="199"/>
      <c r="IR1" s="199"/>
      <c r="IS1" s="199"/>
      <c r="IT1" s="199" t="s">
        <v>78</v>
      </c>
      <c r="IU1" s="199"/>
      <c r="IV1" s="199"/>
      <c r="IW1" s="199"/>
      <c r="IX1" s="199" t="s">
        <v>79</v>
      </c>
      <c r="IY1" s="199"/>
      <c r="IZ1" s="199"/>
      <c r="JA1" s="199"/>
      <c r="JB1" s="164" t="s">
        <v>80</v>
      </c>
      <c r="JC1" s="199" t="s">
        <v>81</v>
      </c>
      <c r="JD1" s="199"/>
      <c r="JE1" s="199"/>
      <c r="JF1" s="199"/>
      <c r="JG1" s="199" t="s">
        <v>82</v>
      </c>
      <c r="JH1" s="199"/>
      <c r="JI1" s="199"/>
      <c r="JJ1" s="199"/>
      <c r="JK1" s="199"/>
      <c r="JL1" s="199"/>
      <c r="JM1" s="199"/>
      <c r="JN1" s="199" t="s">
        <v>83</v>
      </c>
      <c r="JO1" s="199"/>
      <c r="JP1" s="199" t="s">
        <v>84</v>
      </c>
      <c r="JQ1" s="199"/>
      <c r="JR1" s="199"/>
      <c r="JS1" s="199"/>
      <c r="JT1" s="199"/>
      <c r="JU1" s="199"/>
      <c r="JV1" s="199"/>
      <c r="JW1" s="199" t="s">
        <v>85</v>
      </c>
      <c r="JX1" s="199"/>
      <c r="JY1" s="199"/>
      <c r="JZ1" s="199"/>
      <c r="KA1" s="199"/>
      <c r="KB1" s="199"/>
      <c r="KC1" s="199"/>
      <c r="KD1" s="164" t="s">
        <v>86</v>
      </c>
      <c r="KE1" s="164" t="s">
        <v>87</v>
      </c>
      <c r="KF1" s="164" t="s">
        <v>88</v>
      </c>
      <c r="KG1" s="164" t="s">
        <v>89</v>
      </c>
      <c r="KH1" s="164" t="s">
        <v>90</v>
      </c>
      <c r="KI1" s="164" t="s">
        <v>91</v>
      </c>
      <c r="KJ1" s="164" t="s">
        <v>92</v>
      </c>
      <c r="KK1" s="164" t="s">
        <v>93</v>
      </c>
      <c r="KL1" s="164" t="s">
        <v>94</v>
      </c>
      <c r="KM1" s="163"/>
      <c r="KN1" s="165"/>
    </row>
    <row r="2" spans="1:300" s="172" customFormat="1" ht="80.099999999999994" customHeight="1" x14ac:dyDescent="0.15">
      <c r="A2" s="208"/>
      <c r="B2" s="208"/>
      <c r="C2" s="208"/>
      <c r="D2" s="208"/>
      <c r="E2" s="208"/>
      <c r="F2" s="202" t="s">
        <v>95</v>
      </c>
      <c r="G2" s="203"/>
      <c r="H2" s="203"/>
      <c r="I2" s="203"/>
      <c r="J2" s="203" t="s">
        <v>96</v>
      </c>
      <c r="K2" s="203"/>
      <c r="L2" s="203"/>
      <c r="M2" s="203"/>
      <c r="N2" s="204" t="s">
        <v>97</v>
      </c>
      <c r="O2" s="204"/>
      <c r="P2" s="204"/>
      <c r="Q2" s="204"/>
      <c r="R2" s="204" t="s">
        <v>98</v>
      </c>
      <c r="S2" s="204"/>
      <c r="T2" s="204"/>
      <c r="U2" s="204"/>
      <c r="V2" s="204"/>
      <c r="W2" s="204"/>
      <c r="X2" s="204"/>
      <c r="Y2" s="204"/>
      <c r="Z2" s="204"/>
      <c r="AA2" s="204"/>
      <c r="AB2" s="204"/>
      <c r="AC2" s="204"/>
      <c r="AD2" s="204"/>
      <c r="AE2" s="204"/>
      <c r="AF2" s="203" t="s">
        <v>99</v>
      </c>
      <c r="AG2" s="203"/>
      <c r="AH2" s="203" t="s">
        <v>100</v>
      </c>
      <c r="AI2" s="203"/>
      <c r="AJ2" s="203"/>
      <c r="AK2" s="203"/>
      <c r="AL2" s="203"/>
      <c r="AM2" s="203"/>
      <c r="AN2" s="203"/>
      <c r="AO2" s="203"/>
      <c r="AP2" s="203"/>
      <c r="AQ2" s="203"/>
      <c r="AR2" s="203"/>
      <c r="AS2" s="203"/>
      <c r="AT2" s="203" t="s">
        <v>608</v>
      </c>
      <c r="AU2" s="203"/>
      <c r="AV2" s="203"/>
      <c r="AW2" s="203"/>
      <c r="AX2" s="203"/>
      <c r="AY2" s="203"/>
      <c r="AZ2" s="203"/>
      <c r="BA2" s="203"/>
      <c r="BB2" s="203"/>
      <c r="BC2" s="203" t="s">
        <v>102</v>
      </c>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3"/>
      <c r="CC2" s="203"/>
      <c r="CD2" s="203"/>
      <c r="CE2" s="203"/>
      <c r="CF2" s="203"/>
      <c r="CG2" s="203"/>
      <c r="CH2" s="203"/>
      <c r="CI2" s="203"/>
      <c r="CJ2" s="203"/>
      <c r="CK2" s="203"/>
      <c r="CL2" s="203"/>
      <c r="CM2" s="203"/>
      <c r="CN2" s="203"/>
      <c r="CO2" s="203"/>
      <c r="CP2" s="203"/>
      <c r="CQ2" s="203"/>
      <c r="CR2" s="203"/>
      <c r="CS2" s="203" t="s">
        <v>103</v>
      </c>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t="s">
        <v>104</v>
      </c>
      <c r="EJ2" s="203"/>
      <c r="EK2" s="203"/>
      <c r="EL2" s="203"/>
      <c r="EM2" s="203"/>
      <c r="EN2" s="203"/>
      <c r="EO2" s="203"/>
      <c r="EP2" s="203"/>
      <c r="EQ2" s="203"/>
      <c r="ER2" s="203"/>
      <c r="ES2" s="203"/>
      <c r="ET2" s="203"/>
      <c r="EU2" s="203"/>
      <c r="EV2" s="203"/>
      <c r="EW2" s="203"/>
      <c r="EX2" s="203"/>
      <c r="EY2" s="203"/>
      <c r="EZ2" s="203"/>
      <c r="FA2" s="203"/>
      <c r="FB2" s="203"/>
      <c r="FC2" s="203"/>
      <c r="FD2" s="203"/>
      <c r="FE2" s="203"/>
      <c r="FF2" s="203"/>
      <c r="FG2" s="203"/>
      <c r="FH2" s="203"/>
      <c r="FI2" s="203"/>
      <c r="FJ2" s="203"/>
      <c r="FK2" s="203"/>
      <c r="FL2" s="203"/>
      <c r="FM2" s="203"/>
      <c r="FN2" s="203"/>
      <c r="FO2" s="203"/>
      <c r="FP2" s="203"/>
      <c r="FQ2" s="203"/>
      <c r="FR2" s="203"/>
      <c r="FS2" s="203"/>
      <c r="FT2" s="203"/>
      <c r="FU2" s="203"/>
      <c r="FV2" s="203"/>
      <c r="FW2" s="203"/>
      <c r="FX2" s="203"/>
      <c r="FY2" s="203"/>
      <c r="FZ2" s="203"/>
      <c r="GA2" s="203"/>
      <c r="GB2" s="203"/>
      <c r="GC2" s="203"/>
      <c r="GD2" s="203"/>
      <c r="GE2" s="203"/>
      <c r="GF2" s="203"/>
      <c r="GG2" s="203"/>
      <c r="GH2" s="203"/>
      <c r="GI2" s="203"/>
      <c r="GJ2" s="203"/>
      <c r="GK2" s="203"/>
      <c r="GL2" s="203"/>
      <c r="GM2" s="203" t="s">
        <v>105</v>
      </c>
      <c r="GN2" s="203"/>
      <c r="GO2" s="203"/>
      <c r="GP2" s="203"/>
      <c r="GQ2" s="203"/>
      <c r="GR2" s="203"/>
      <c r="GS2" s="203"/>
      <c r="GT2" s="203"/>
      <c r="GU2" s="203"/>
      <c r="GV2" s="203"/>
      <c r="GW2" s="203"/>
      <c r="GX2" s="203"/>
      <c r="GY2" s="203"/>
      <c r="GZ2" s="203"/>
      <c r="HA2" s="203"/>
      <c r="HB2" s="203"/>
      <c r="HC2" s="203"/>
      <c r="HD2" s="203"/>
      <c r="HE2" s="203"/>
      <c r="HF2" s="203"/>
      <c r="HG2" s="203"/>
      <c r="HH2" s="203" t="s">
        <v>106</v>
      </c>
      <c r="HI2" s="203"/>
      <c r="HJ2" s="203"/>
      <c r="HK2" s="203" t="s">
        <v>107</v>
      </c>
      <c r="HL2" s="203"/>
      <c r="HM2" s="203"/>
      <c r="HN2" s="203"/>
      <c r="HO2" s="203"/>
      <c r="HP2" s="203"/>
      <c r="HQ2" s="203"/>
      <c r="HR2" s="203" t="s">
        <v>108</v>
      </c>
      <c r="HS2" s="203"/>
      <c r="HT2" s="203"/>
      <c r="HU2" s="203"/>
      <c r="HV2" s="203"/>
      <c r="HW2" s="203"/>
      <c r="HX2" s="203"/>
      <c r="HY2" s="203"/>
      <c r="HZ2" s="203"/>
      <c r="IA2" s="203"/>
      <c r="IB2" s="203"/>
      <c r="IC2" s="203"/>
      <c r="ID2" s="205" t="s">
        <v>109</v>
      </c>
      <c r="IE2" s="206"/>
      <c r="IF2" s="202"/>
      <c r="IG2" s="203" t="s">
        <v>110</v>
      </c>
      <c r="IH2" s="203" t="s">
        <v>607</v>
      </c>
      <c r="II2" s="203"/>
      <c r="IJ2" s="203"/>
      <c r="IK2" s="203"/>
      <c r="IL2" s="203"/>
      <c r="IM2" s="203"/>
      <c r="IN2" s="203"/>
      <c r="IO2" s="203"/>
      <c r="IP2" s="203"/>
      <c r="IQ2" s="203"/>
      <c r="IR2" s="203"/>
      <c r="IS2" s="203"/>
      <c r="IT2" s="203"/>
      <c r="IU2" s="203"/>
      <c r="IV2" s="203"/>
      <c r="IW2" s="203"/>
      <c r="IX2" s="203"/>
      <c r="IY2" s="203"/>
      <c r="IZ2" s="203"/>
      <c r="JA2" s="203"/>
      <c r="JB2" s="203" t="s">
        <v>112</v>
      </c>
      <c r="JC2" s="203" t="s">
        <v>113</v>
      </c>
      <c r="JD2" s="203"/>
      <c r="JE2" s="203"/>
      <c r="JF2" s="203"/>
      <c r="JG2" s="203" t="s">
        <v>114</v>
      </c>
      <c r="JH2" s="203"/>
      <c r="JI2" s="203"/>
      <c r="JJ2" s="203"/>
      <c r="JK2" s="203"/>
      <c r="JL2" s="203"/>
      <c r="JM2" s="203"/>
      <c r="JN2" s="203" t="s">
        <v>115</v>
      </c>
      <c r="JO2" s="203"/>
      <c r="JP2" s="203" t="s">
        <v>116</v>
      </c>
      <c r="JQ2" s="203"/>
      <c r="JR2" s="203"/>
      <c r="JS2" s="203"/>
      <c r="JT2" s="203"/>
      <c r="JU2" s="203"/>
      <c r="JV2" s="203"/>
      <c r="JW2" s="203" t="s">
        <v>117</v>
      </c>
      <c r="JX2" s="203"/>
      <c r="JY2" s="203"/>
      <c r="JZ2" s="203"/>
      <c r="KA2" s="203"/>
      <c r="KB2" s="203"/>
      <c r="KC2" s="203"/>
      <c r="KD2" s="203" t="s">
        <v>118</v>
      </c>
      <c r="KE2" s="203"/>
      <c r="KF2" s="203"/>
      <c r="KG2" s="203"/>
      <c r="KH2" s="203"/>
      <c r="KI2" s="203"/>
      <c r="KJ2" s="203"/>
      <c r="KK2" s="203"/>
      <c r="KL2" s="203"/>
      <c r="KM2" s="203"/>
      <c r="KN2" s="205"/>
    </row>
    <row r="3" spans="1:300" s="172" customFormat="1" ht="80.099999999999994" customHeight="1" x14ac:dyDescent="0.15">
      <c r="A3" s="208"/>
      <c r="B3" s="208"/>
      <c r="C3" s="208"/>
      <c r="D3" s="208"/>
      <c r="E3" s="208"/>
      <c r="F3" s="202"/>
      <c r="G3" s="203"/>
      <c r="H3" s="203"/>
      <c r="I3" s="203"/>
      <c r="J3" s="203"/>
      <c r="K3" s="203"/>
      <c r="L3" s="203"/>
      <c r="M3" s="203"/>
      <c r="N3" s="204"/>
      <c r="O3" s="204"/>
      <c r="P3" s="204"/>
      <c r="Q3" s="204"/>
      <c r="R3" s="204"/>
      <c r="S3" s="204"/>
      <c r="T3" s="204"/>
      <c r="U3" s="204"/>
      <c r="V3" s="204"/>
      <c r="W3" s="204"/>
      <c r="X3" s="204"/>
      <c r="Y3" s="204"/>
      <c r="Z3" s="204"/>
      <c r="AA3" s="204"/>
      <c r="AB3" s="204"/>
      <c r="AC3" s="204"/>
      <c r="AD3" s="204"/>
      <c r="AE3" s="204"/>
      <c r="AF3" s="203"/>
      <c r="AG3" s="203"/>
      <c r="AH3" s="203"/>
      <c r="AI3" s="203"/>
      <c r="AJ3" s="203"/>
      <c r="AK3" s="203"/>
      <c r="AL3" s="203"/>
      <c r="AM3" s="203"/>
      <c r="AN3" s="203"/>
      <c r="AO3" s="203"/>
      <c r="AP3" s="203"/>
      <c r="AQ3" s="203"/>
      <c r="AR3" s="203"/>
      <c r="AS3" s="203"/>
      <c r="AT3" s="203" t="s">
        <v>119</v>
      </c>
      <c r="AU3" s="203"/>
      <c r="AV3" s="203"/>
      <c r="AW3" s="203" t="s">
        <v>120</v>
      </c>
      <c r="AX3" s="203"/>
      <c r="AY3" s="203"/>
      <c r="AZ3" s="203" t="s">
        <v>121</v>
      </c>
      <c r="BA3" s="203"/>
      <c r="BB3" s="203"/>
      <c r="BC3" s="203" t="s">
        <v>122</v>
      </c>
      <c r="BD3" s="203"/>
      <c r="BE3" s="203"/>
      <c r="BF3" s="203"/>
      <c r="BG3" s="203"/>
      <c r="BH3" s="203"/>
      <c r="BI3" s="203"/>
      <c r="BJ3" s="203" t="s">
        <v>123</v>
      </c>
      <c r="BK3" s="203"/>
      <c r="BL3" s="203"/>
      <c r="BM3" s="203"/>
      <c r="BN3" s="203"/>
      <c r="BO3" s="203"/>
      <c r="BP3" s="203"/>
      <c r="BQ3" s="203" t="s">
        <v>124</v>
      </c>
      <c r="BR3" s="203"/>
      <c r="BS3" s="203"/>
      <c r="BT3" s="203"/>
      <c r="BU3" s="203"/>
      <c r="BV3" s="203"/>
      <c r="BW3" s="203"/>
      <c r="BX3" s="203" t="s">
        <v>125</v>
      </c>
      <c r="BY3" s="203"/>
      <c r="BZ3" s="203"/>
      <c r="CA3" s="203"/>
      <c r="CB3" s="203"/>
      <c r="CC3" s="203"/>
      <c r="CD3" s="203"/>
      <c r="CE3" s="203" t="s">
        <v>126</v>
      </c>
      <c r="CF3" s="203"/>
      <c r="CG3" s="203"/>
      <c r="CH3" s="203"/>
      <c r="CI3" s="203"/>
      <c r="CJ3" s="203"/>
      <c r="CK3" s="203"/>
      <c r="CL3" s="203" t="s">
        <v>127</v>
      </c>
      <c r="CM3" s="203"/>
      <c r="CN3" s="203"/>
      <c r="CO3" s="203"/>
      <c r="CP3" s="203"/>
      <c r="CQ3" s="203"/>
      <c r="CR3" s="203"/>
      <c r="CS3" s="203" t="s">
        <v>128</v>
      </c>
      <c r="CT3" s="203"/>
      <c r="CU3" s="203"/>
      <c r="CV3" s="203"/>
      <c r="CW3" s="203"/>
      <c r="CX3" s="203"/>
      <c r="CY3" s="203"/>
      <c r="CZ3" s="203" t="s">
        <v>129</v>
      </c>
      <c r="DA3" s="203"/>
      <c r="DB3" s="203"/>
      <c r="DC3" s="203"/>
      <c r="DD3" s="203"/>
      <c r="DE3" s="203"/>
      <c r="DF3" s="203"/>
      <c r="DG3" s="203" t="s">
        <v>130</v>
      </c>
      <c r="DH3" s="203"/>
      <c r="DI3" s="203"/>
      <c r="DJ3" s="203"/>
      <c r="DK3" s="203"/>
      <c r="DL3" s="203"/>
      <c r="DM3" s="203"/>
      <c r="DN3" s="203" t="s">
        <v>131</v>
      </c>
      <c r="DO3" s="203"/>
      <c r="DP3" s="203"/>
      <c r="DQ3" s="203"/>
      <c r="DR3" s="203"/>
      <c r="DS3" s="203"/>
      <c r="DT3" s="203"/>
      <c r="DU3" s="203" t="s">
        <v>132</v>
      </c>
      <c r="DV3" s="203"/>
      <c r="DW3" s="203"/>
      <c r="DX3" s="203"/>
      <c r="DY3" s="203"/>
      <c r="DZ3" s="203"/>
      <c r="EA3" s="203"/>
      <c r="EB3" s="203" t="s">
        <v>133</v>
      </c>
      <c r="EC3" s="203"/>
      <c r="ED3" s="203"/>
      <c r="EE3" s="203"/>
      <c r="EF3" s="203"/>
      <c r="EG3" s="203"/>
      <c r="EH3" s="203"/>
      <c r="EI3" s="203" t="s">
        <v>134</v>
      </c>
      <c r="EJ3" s="203"/>
      <c r="EK3" s="203"/>
      <c r="EL3" s="203"/>
      <c r="EM3" s="203"/>
      <c r="EN3" s="203"/>
      <c r="EO3" s="203"/>
      <c r="EP3" s="203" t="s">
        <v>135</v>
      </c>
      <c r="EQ3" s="203"/>
      <c r="ER3" s="203"/>
      <c r="ES3" s="203"/>
      <c r="ET3" s="203"/>
      <c r="EU3" s="203"/>
      <c r="EV3" s="203"/>
      <c r="EW3" s="203" t="s">
        <v>136</v>
      </c>
      <c r="EX3" s="203"/>
      <c r="EY3" s="203"/>
      <c r="EZ3" s="203"/>
      <c r="FA3" s="203"/>
      <c r="FB3" s="203"/>
      <c r="FC3" s="203"/>
      <c r="FD3" s="203" t="s">
        <v>137</v>
      </c>
      <c r="FE3" s="203"/>
      <c r="FF3" s="203"/>
      <c r="FG3" s="203"/>
      <c r="FH3" s="203"/>
      <c r="FI3" s="203"/>
      <c r="FJ3" s="203"/>
      <c r="FK3" s="203" t="s">
        <v>138</v>
      </c>
      <c r="FL3" s="203"/>
      <c r="FM3" s="203"/>
      <c r="FN3" s="203"/>
      <c r="FO3" s="203"/>
      <c r="FP3" s="203"/>
      <c r="FQ3" s="203"/>
      <c r="FR3" s="203" t="s">
        <v>139</v>
      </c>
      <c r="FS3" s="203"/>
      <c r="FT3" s="203"/>
      <c r="FU3" s="203"/>
      <c r="FV3" s="203"/>
      <c r="FW3" s="203"/>
      <c r="FX3" s="203"/>
      <c r="FY3" s="203" t="s">
        <v>140</v>
      </c>
      <c r="FZ3" s="203"/>
      <c r="GA3" s="203"/>
      <c r="GB3" s="203"/>
      <c r="GC3" s="203"/>
      <c r="GD3" s="203"/>
      <c r="GE3" s="203"/>
      <c r="GF3" s="203" t="s">
        <v>141</v>
      </c>
      <c r="GG3" s="203"/>
      <c r="GH3" s="203"/>
      <c r="GI3" s="203"/>
      <c r="GJ3" s="203"/>
      <c r="GK3" s="203"/>
      <c r="GL3" s="203"/>
      <c r="GM3" s="203" t="s">
        <v>142</v>
      </c>
      <c r="GN3" s="203"/>
      <c r="GO3" s="203"/>
      <c r="GP3" s="203"/>
      <c r="GQ3" s="203"/>
      <c r="GR3" s="203"/>
      <c r="GS3" s="203"/>
      <c r="GT3" s="203" t="s">
        <v>143</v>
      </c>
      <c r="GU3" s="203"/>
      <c r="GV3" s="203"/>
      <c r="GW3" s="203"/>
      <c r="GX3" s="203"/>
      <c r="GY3" s="203"/>
      <c r="GZ3" s="203"/>
      <c r="HA3" s="203" t="s">
        <v>144</v>
      </c>
      <c r="HB3" s="203"/>
      <c r="HC3" s="203"/>
      <c r="HD3" s="203"/>
      <c r="HE3" s="203"/>
      <c r="HF3" s="203"/>
      <c r="HG3" s="203"/>
      <c r="HH3" s="203"/>
      <c r="HI3" s="203"/>
      <c r="HJ3" s="203"/>
      <c r="HK3" s="203"/>
      <c r="HL3" s="203"/>
      <c r="HM3" s="203"/>
      <c r="HN3" s="203"/>
      <c r="HO3" s="203"/>
      <c r="HP3" s="203"/>
      <c r="HQ3" s="203"/>
      <c r="HR3" s="203"/>
      <c r="HS3" s="203"/>
      <c r="HT3" s="203"/>
      <c r="HU3" s="203"/>
      <c r="HV3" s="203"/>
      <c r="HW3" s="203"/>
      <c r="HX3" s="203"/>
      <c r="HY3" s="203"/>
      <c r="HZ3" s="203"/>
      <c r="IA3" s="203"/>
      <c r="IB3" s="203"/>
      <c r="IC3" s="203"/>
      <c r="ID3" s="205"/>
      <c r="IE3" s="206"/>
      <c r="IF3" s="202"/>
      <c r="IG3" s="203"/>
      <c r="IH3" s="203" t="s">
        <v>145</v>
      </c>
      <c r="II3" s="203"/>
      <c r="IJ3" s="203"/>
      <c r="IK3" s="203"/>
      <c r="IL3" s="203" t="s">
        <v>605</v>
      </c>
      <c r="IM3" s="203"/>
      <c r="IN3" s="203"/>
      <c r="IO3" s="203"/>
      <c r="IP3" s="203" t="s">
        <v>147</v>
      </c>
      <c r="IQ3" s="203"/>
      <c r="IR3" s="203"/>
      <c r="IS3" s="203"/>
      <c r="IT3" s="203" t="s">
        <v>148</v>
      </c>
      <c r="IU3" s="203"/>
      <c r="IV3" s="203"/>
      <c r="IW3" s="203"/>
      <c r="IX3" s="203" t="s">
        <v>149</v>
      </c>
      <c r="IY3" s="203"/>
      <c r="IZ3" s="203"/>
      <c r="JA3" s="203"/>
      <c r="JB3" s="203"/>
      <c r="JC3" s="203"/>
      <c r="JD3" s="203"/>
      <c r="JE3" s="203"/>
      <c r="JF3" s="203"/>
      <c r="JG3" s="203"/>
      <c r="JH3" s="203"/>
      <c r="JI3" s="203"/>
      <c r="JJ3" s="203"/>
      <c r="JK3" s="203"/>
      <c r="JL3" s="203"/>
      <c r="JM3" s="203"/>
      <c r="JN3" s="203"/>
      <c r="JO3" s="203"/>
      <c r="JP3" s="203"/>
      <c r="JQ3" s="203"/>
      <c r="JR3" s="203"/>
      <c r="JS3" s="203"/>
      <c r="JT3" s="203"/>
      <c r="JU3" s="203"/>
      <c r="JV3" s="203"/>
      <c r="JW3" s="203"/>
      <c r="JX3" s="203"/>
      <c r="JY3" s="203"/>
      <c r="JZ3" s="203"/>
      <c r="KA3" s="203"/>
      <c r="KB3" s="203"/>
      <c r="KC3" s="203"/>
      <c r="KD3" s="203"/>
      <c r="KE3" s="203"/>
      <c r="KF3" s="203"/>
      <c r="KG3" s="203"/>
      <c r="KH3" s="203"/>
      <c r="KI3" s="203"/>
      <c r="KJ3" s="203"/>
      <c r="KK3" s="203"/>
      <c r="KL3" s="203"/>
      <c r="KM3" s="203"/>
      <c r="KN3" s="205"/>
    </row>
    <row r="4" spans="1:300" ht="101.25" x14ac:dyDescent="0.15">
      <c r="A4" s="159" t="s">
        <v>231</v>
      </c>
      <c r="B4" s="160" t="s">
        <v>228</v>
      </c>
      <c r="C4" s="160" t="s">
        <v>229</v>
      </c>
      <c r="D4" s="160" t="s">
        <v>230</v>
      </c>
      <c r="E4" s="161" t="s">
        <v>573</v>
      </c>
      <c r="F4" s="166" t="s">
        <v>150</v>
      </c>
      <c r="G4" s="167" t="s">
        <v>151</v>
      </c>
      <c r="H4" s="168" t="s">
        <v>165</v>
      </c>
      <c r="I4" s="167" t="s">
        <v>152</v>
      </c>
      <c r="J4" s="167" t="s">
        <v>150</v>
      </c>
      <c r="K4" s="167" t="s">
        <v>151</v>
      </c>
      <c r="L4" s="168" t="s">
        <v>165</v>
      </c>
      <c r="M4" s="167" t="s">
        <v>152</v>
      </c>
      <c r="N4" s="169" t="s">
        <v>150</v>
      </c>
      <c r="O4" s="169" t="s">
        <v>151</v>
      </c>
      <c r="P4" s="168" t="s">
        <v>165</v>
      </c>
      <c r="Q4" s="169" t="s">
        <v>152</v>
      </c>
      <c r="R4" s="169" t="s">
        <v>153</v>
      </c>
      <c r="S4" s="169" t="s">
        <v>154</v>
      </c>
      <c r="T4" s="169" t="s">
        <v>155</v>
      </c>
      <c r="U4" s="169" t="s">
        <v>156</v>
      </c>
      <c r="V4" s="169" t="s">
        <v>157</v>
      </c>
      <c r="W4" s="169" t="s">
        <v>158</v>
      </c>
      <c r="X4" s="169" t="s">
        <v>159</v>
      </c>
      <c r="Y4" s="169" t="s">
        <v>160</v>
      </c>
      <c r="Z4" s="169" t="s">
        <v>161</v>
      </c>
      <c r="AA4" s="169" t="s">
        <v>162</v>
      </c>
      <c r="AB4" s="169" t="s">
        <v>163</v>
      </c>
      <c r="AC4" s="169" t="s">
        <v>164</v>
      </c>
      <c r="AD4" s="168" t="s">
        <v>165</v>
      </c>
      <c r="AE4" s="169" t="s">
        <v>152</v>
      </c>
      <c r="AF4" s="167" t="s">
        <v>152</v>
      </c>
      <c r="AG4" s="168" t="s">
        <v>165</v>
      </c>
      <c r="AH4" s="167" t="s">
        <v>166</v>
      </c>
      <c r="AI4" s="167" t="s">
        <v>167</v>
      </c>
      <c r="AJ4" s="167" t="s">
        <v>168</v>
      </c>
      <c r="AK4" s="167" t="s">
        <v>169</v>
      </c>
      <c r="AL4" s="167" t="s">
        <v>170</v>
      </c>
      <c r="AM4" s="167" t="s">
        <v>171</v>
      </c>
      <c r="AN4" s="167" t="s">
        <v>172</v>
      </c>
      <c r="AO4" s="167" t="s">
        <v>173</v>
      </c>
      <c r="AP4" s="167" t="s">
        <v>174</v>
      </c>
      <c r="AQ4" s="167" t="s">
        <v>164</v>
      </c>
      <c r="AR4" s="168" t="s">
        <v>165</v>
      </c>
      <c r="AS4" s="167" t="s">
        <v>152</v>
      </c>
      <c r="AT4" s="167" t="s">
        <v>175</v>
      </c>
      <c r="AU4" s="168" t="s">
        <v>165</v>
      </c>
      <c r="AV4" s="167" t="s">
        <v>152</v>
      </c>
      <c r="AW4" s="167" t="s">
        <v>175</v>
      </c>
      <c r="AX4" s="168" t="s">
        <v>165</v>
      </c>
      <c r="AY4" s="167" t="s">
        <v>152</v>
      </c>
      <c r="AZ4" s="167" t="s">
        <v>175</v>
      </c>
      <c r="BA4" s="168" t="s">
        <v>165</v>
      </c>
      <c r="BB4" s="167" t="s">
        <v>152</v>
      </c>
      <c r="BC4" s="167" t="s">
        <v>176</v>
      </c>
      <c r="BD4" s="167" t="s">
        <v>177</v>
      </c>
      <c r="BE4" s="167" t="s">
        <v>178</v>
      </c>
      <c r="BF4" s="167" t="s">
        <v>179</v>
      </c>
      <c r="BG4" s="167" t="s">
        <v>180</v>
      </c>
      <c r="BH4" s="168" t="s">
        <v>165</v>
      </c>
      <c r="BI4" s="167" t="s">
        <v>152</v>
      </c>
      <c r="BJ4" s="167" t="s">
        <v>176</v>
      </c>
      <c r="BK4" s="167" t="s">
        <v>177</v>
      </c>
      <c r="BL4" s="167" t="s">
        <v>178</v>
      </c>
      <c r="BM4" s="167" t="s">
        <v>179</v>
      </c>
      <c r="BN4" s="167" t="s">
        <v>180</v>
      </c>
      <c r="BO4" s="168" t="s">
        <v>165</v>
      </c>
      <c r="BP4" s="167" t="s">
        <v>152</v>
      </c>
      <c r="BQ4" s="167" t="s">
        <v>176</v>
      </c>
      <c r="BR4" s="167" t="s">
        <v>177</v>
      </c>
      <c r="BS4" s="167" t="s">
        <v>178</v>
      </c>
      <c r="BT4" s="167" t="s">
        <v>179</v>
      </c>
      <c r="BU4" s="167" t="s">
        <v>180</v>
      </c>
      <c r="BV4" s="168" t="s">
        <v>165</v>
      </c>
      <c r="BW4" s="167" t="s">
        <v>152</v>
      </c>
      <c r="BX4" s="167" t="s">
        <v>176</v>
      </c>
      <c r="BY4" s="167" t="s">
        <v>177</v>
      </c>
      <c r="BZ4" s="167" t="s">
        <v>178</v>
      </c>
      <c r="CA4" s="167" t="s">
        <v>179</v>
      </c>
      <c r="CB4" s="167" t="s">
        <v>180</v>
      </c>
      <c r="CC4" s="168" t="s">
        <v>165</v>
      </c>
      <c r="CD4" s="167" t="s">
        <v>152</v>
      </c>
      <c r="CE4" s="167" t="s">
        <v>176</v>
      </c>
      <c r="CF4" s="167" t="s">
        <v>177</v>
      </c>
      <c r="CG4" s="167" t="s">
        <v>178</v>
      </c>
      <c r="CH4" s="167" t="s">
        <v>179</v>
      </c>
      <c r="CI4" s="167" t="s">
        <v>180</v>
      </c>
      <c r="CJ4" s="168" t="s">
        <v>165</v>
      </c>
      <c r="CK4" s="167" t="s">
        <v>152</v>
      </c>
      <c r="CL4" s="167" t="s">
        <v>176</v>
      </c>
      <c r="CM4" s="167" t="s">
        <v>177</v>
      </c>
      <c r="CN4" s="167" t="s">
        <v>178</v>
      </c>
      <c r="CO4" s="167" t="s">
        <v>179</v>
      </c>
      <c r="CP4" s="167" t="s">
        <v>180</v>
      </c>
      <c r="CQ4" s="168" t="s">
        <v>165</v>
      </c>
      <c r="CR4" s="167" t="s">
        <v>152</v>
      </c>
      <c r="CS4" s="167" t="s">
        <v>181</v>
      </c>
      <c r="CT4" s="167" t="s">
        <v>182</v>
      </c>
      <c r="CU4" s="167" t="s">
        <v>183</v>
      </c>
      <c r="CV4" s="167" t="s">
        <v>184</v>
      </c>
      <c r="CW4" s="167" t="s">
        <v>185</v>
      </c>
      <c r="CX4" s="168" t="s">
        <v>165</v>
      </c>
      <c r="CY4" s="167" t="s">
        <v>152</v>
      </c>
      <c r="CZ4" s="167" t="s">
        <v>181</v>
      </c>
      <c r="DA4" s="167" t="s">
        <v>182</v>
      </c>
      <c r="DB4" s="167" t="s">
        <v>183</v>
      </c>
      <c r="DC4" s="167" t="s">
        <v>184</v>
      </c>
      <c r="DD4" s="167" t="s">
        <v>185</v>
      </c>
      <c r="DE4" s="168" t="s">
        <v>165</v>
      </c>
      <c r="DF4" s="167" t="s">
        <v>152</v>
      </c>
      <c r="DG4" s="167" t="s">
        <v>181</v>
      </c>
      <c r="DH4" s="167" t="s">
        <v>182</v>
      </c>
      <c r="DI4" s="167" t="s">
        <v>183</v>
      </c>
      <c r="DJ4" s="167" t="s">
        <v>184</v>
      </c>
      <c r="DK4" s="167" t="s">
        <v>185</v>
      </c>
      <c r="DL4" s="168" t="s">
        <v>165</v>
      </c>
      <c r="DM4" s="167" t="s">
        <v>152</v>
      </c>
      <c r="DN4" s="167" t="s">
        <v>181</v>
      </c>
      <c r="DO4" s="167" t="s">
        <v>182</v>
      </c>
      <c r="DP4" s="167" t="s">
        <v>183</v>
      </c>
      <c r="DQ4" s="167" t="s">
        <v>184</v>
      </c>
      <c r="DR4" s="167" t="s">
        <v>185</v>
      </c>
      <c r="DS4" s="168" t="s">
        <v>165</v>
      </c>
      <c r="DT4" s="167" t="s">
        <v>152</v>
      </c>
      <c r="DU4" s="167" t="s">
        <v>181</v>
      </c>
      <c r="DV4" s="167" t="s">
        <v>182</v>
      </c>
      <c r="DW4" s="167" t="s">
        <v>183</v>
      </c>
      <c r="DX4" s="167" t="s">
        <v>184</v>
      </c>
      <c r="DY4" s="167" t="s">
        <v>185</v>
      </c>
      <c r="DZ4" s="168" t="s">
        <v>165</v>
      </c>
      <c r="EA4" s="167" t="s">
        <v>152</v>
      </c>
      <c r="EB4" s="167" t="s">
        <v>181</v>
      </c>
      <c r="EC4" s="167" t="s">
        <v>182</v>
      </c>
      <c r="ED4" s="167" t="s">
        <v>183</v>
      </c>
      <c r="EE4" s="167" t="s">
        <v>184</v>
      </c>
      <c r="EF4" s="167" t="s">
        <v>185</v>
      </c>
      <c r="EG4" s="168" t="s">
        <v>165</v>
      </c>
      <c r="EH4" s="167" t="s">
        <v>152</v>
      </c>
      <c r="EI4" s="167" t="s">
        <v>176</v>
      </c>
      <c r="EJ4" s="167" t="s">
        <v>177</v>
      </c>
      <c r="EK4" s="167" t="s">
        <v>178</v>
      </c>
      <c r="EL4" s="167" t="s">
        <v>179</v>
      </c>
      <c r="EM4" s="167" t="s">
        <v>180</v>
      </c>
      <c r="EN4" s="168" t="s">
        <v>165</v>
      </c>
      <c r="EO4" s="167" t="s">
        <v>152</v>
      </c>
      <c r="EP4" s="167" t="s">
        <v>176</v>
      </c>
      <c r="EQ4" s="167" t="s">
        <v>177</v>
      </c>
      <c r="ER4" s="167" t="s">
        <v>178</v>
      </c>
      <c r="ES4" s="167" t="s">
        <v>179</v>
      </c>
      <c r="ET4" s="167" t="s">
        <v>180</v>
      </c>
      <c r="EU4" s="168" t="s">
        <v>165</v>
      </c>
      <c r="EV4" s="167" t="s">
        <v>152</v>
      </c>
      <c r="EW4" s="167" t="s">
        <v>176</v>
      </c>
      <c r="EX4" s="167" t="s">
        <v>177</v>
      </c>
      <c r="EY4" s="167" t="s">
        <v>178</v>
      </c>
      <c r="EZ4" s="167" t="s">
        <v>179</v>
      </c>
      <c r="FA4" s="167" t="s">
        <v>180</v>
      </c>
      <c r="FB4" s="168" t="s">
        <v>165</v>
      </c>
      <c r="FC4" s="167" t="s">
        <v>152</v>
      </c>
      <c r="FD4" s="167" t="s">
        <v>176</v>
      </c>
      <c r="FE4" s="167" t="s">
        <v>177</v>
      </c>
      <c r="FF4" s="167" t="s">
        <v>178</v>
      </c>
      <c r="FG4" s="167" t="s">
        <v>179</v>
      </c>
      <c r="FH4" s="167" t="s">
        <v>180</v>
      </c>
      <c r="FI4" s="168" t="s">
        <v>165</v>
      </c>
      <c r="FJ4" s="167" t="s">
        <v>152</v>
      </c>
      <c r="FK4" s="167" t="s">
        <v>176</v>
      </c>
      <c r="FL4" s="167" t="s">
        <v>177</v>
      </c>
      <c r="FM4" s="167" t="s">
        <v>178</v>
      </c>
      <c r="FN4" s="167" t="s">
        <v>179</v>
      </c>
      <c r="FO4" s="167" t="s">
        <v>180</v>
      </c>
      <c r="FP4" s="168" t="s">
        <v>165</v>
      </c>
      <c r="FQ4" s="167" t="s">
        <v>152</v>
      </c>
      <c r="FR4" s="167" t="s">
        <v>176</v>
      </c>
      <c r="FS4" s="167" t="s">
        <v>177</v>
      </c>
      <c r="FT4" s="167" t="s">
        <v>178</v>
      </c>
      <c r="FU4" s="167" t="s">
        <v>179</v>
      </c>
      <c r="FV4" s="167" t="s">
        <v>180</v>
      </c>
      <c r="FW4" s="168" t="s">
        <v>165</v>
      </c>
      <c r="FX4" s="167" t="s">
        <v>152</v>
      </c>
      <c r="FY4" s="167" t="s">
        <v>176</v>
      </c>
      <c r="FZ4" s="167" t="s">
        <v>177</v>
      </c>
      <c r="GA4" s="167" t="s">
        <v>178</v>
      </c>
      <c r="GB4" s="167" t="s">
        <v>179</v>
      </c>
      <c r="GC4" s="167" t="s">
        <v>180</v>
      </c>
      <c r="GD4" s="168" t="s">
        <v>165</v>
      </c>
      <c r="GE4" s="167" t="s">
        <v>152</v>
      </c>
      <c r="GF4" s="167" t="s">
        <v>176</v>
      </c>
      <c r="GG4" s="167" t="s">
        <v>177</v>
      </c>
      <c r="GH4" s="167" t="s">
        <v>178</v>
      </c>
      <c r="GI4" s="167" t="s">
        <v>179</v>
      </c>
      <c r="GJ4" s="167" t="s">
        <v>180</v>
      </c>
      <c r="GK4" s="168" t="s">
        <v>165</v>
      </c>
      <c r="GL4" s="167" t="s">
        <v>152</v>
      </c>
      <c r="GM4" s="170" t="s">
        <v>176</v>
      </c>
      <c r="GN4" s="170" t="s">
        <v>177</v>
      </c>
      <c r="GO4" s="170" t="s">
        <v>178</v>
      </c>
      <c r="GP4" s="170" t="s">
        <v>179</v>
      </c>
      <c r="GQ4" s="170" t="s">
        <v>180</v>
      </c>
      <c r="GR4" s="168" t="s">
        <v>165</v>
      </c>
      <c r="GS4" s="167" t="s">
        <v>152</v>
      </c>
      <c r="GT4" s="170" t="s">
        <v>176</v>
      </c>
      <c r="GU4" s="170" t="s">
        <v>177</v>
      </c>
      <c r="GV4" s="170" t="s">
        <v>178</v>
      </c>
      <c r="GW4" s="170" t="s">
        <v>179</v>
      </c>
      <c r="GX4" s="170" t="s">
        <v>180</v>
      </c>
      <c r="GY4" s="168" t="s">
        <v>165</v>
      </c>
      <c r="GZ4" s="167" t="s">
        <v>152</v>
      </c>
      <c r="HA4" s="170" t="s">
        <v>176</v>
      </c>
      <c r="HB4" s="170" t="s">
        <v>177</v>
      </c>
      <c r="HC4" s="170" t="s">
        <v>178</v>
      </c>
      <c r="HD4" s="170" t="s">
        <v>179</v>
      </c>
      <c r="HE4" s="170" t="s">
        <v>180</v>
      </c>
      <c r="HF4" s="168" t="s">
        <v>165</v>
      </c>
      <c r="HG4" s="167" t="s">
        <v>152</v>
      </c>
      <c r="HH4" s="167" t="s">
        <v>186</v>
      </c>
      <c r="HI4" s="168" t="s">
        <v>165</v>
      </c>
      <c r="HJ4" s="167" t="s">
        <v>152</v>
      </c>
      <c r="HK4" s="167" t="s">
        <v>187</v>
      </c>
      <c r="HL4" s="167" t="s">
        <v>188</v>
      </c>
      <c r="HM4" s="167" t="s">
        <v>189</v>
      </c>
      <c r="HN4" s="167" t="s">
        <v>190</v>
      </c>
      <c r="HO4" s="167" t="s">
        <v>191</v>
      </c>
      <c r="HP4" s="168" t="s">
        <v>165</v>
      </c>
      <c r="HQ4" s="167" t="s">
        <v>152</v>
      </c>
      <c r="HR4" s="167" t="s">
        <v>192</v>
      </c>
      <c r="HS4" s="167" t="s">
        <v>193</v>
      </c>
      <c r="HT4" s="167" t="s">
        <v>194</v>
      </c>
      <c r="HU4" s="167" t="s">
        <v>195</v>
      </c>
      <c r="HV4" s="167" t="s">
        <v>196</v>
      </c>
      <c r="HW4" s="167" t="s">
        <v>404</v>
      </c>
      <c r="HX4" s="167" t="s">
        <v>198</v>
      </c>
      <c r="HY4" s="167" t="s">
        <v>199</v>
      </c>
      <c r="HZ4" s="167" t="s">
        <v>200</v>
      </c>
      <c r="IA4" s="167" t="s">
        <v>164</v>
      </c>
      <c r="IB4" s="168" t="s">
        <v>165</v>
      </c>
      <c r="IC4" s="167" t="s">
        <v>152</v>
      </c>
      <c r="ID4" s="167" t="s">
        <v>175</v>
      </c>
      <c r="IE4" s="168" t="s">
        <v>165</v>
      </c>
      <c r="IF4" s="167" t="s">
        <v>152</v>
      </c>
      <c r="IG4" s="167" t="s">
        <v>152</v>
      </c>
      <c r="IH4" s="167" t="s">
        <v>201</v>
      </c>
      <c r="II4" s="167" t="s">
        <v>202</v>
      </c>
      <c r="IJ4" s="168" t="s">
        <v>165</v>
      </c>
      <c r="IK4" s="167" t="s">
        <v>152</v>
      </c>
      <c r="IL4" s="167" t="s">
        <v>201</v>
      </c>
      <c r="IM4" s="167" t="s">
        <v>202</v>
      </c>
      <c r="IN4" s="168" t="s">
        <v>165</v>
      </c>
      <c r="IO4" s="167" t="s">
        <v>152</v>
      </c>
      <c r="IP4" s="167" t="s">
        <v>201</v>
      </c>
      <c r="IQ4" s="167" t="s">
        <v>202</v>
      </c>
      <c r="IR4" s="168" t="s">
        <v>165</v>
      </c>
      <c r="IS4" s="167" t="s">
        <v>152</v>
      </c>
      <c r="IT4" s="167" t="s">
        <v>201</v>
      </c>
      <c r="IU4" s="167" t="s">
        <v>202</v>
      </c>
      <c r="IV4" s="168" t="s">
        <v>165</v>
      </c>
      <c r="IW4" s="167" t="s">
        <v>152</v>
      </c>
      <c r="IX4" s="167" t="s">
        <v>201</v>
      </c>
      <c r="IY4" s="167" t="s">
        <v>202</v>
      </c>
      <c r="IZ4" s="168" t="s">
        <v>165</v>
      </c>
      <c r="JA4" s="167" t="s">
        <v>152</v>
      </c>
      <c r="JB4" s="167" t="s">
        <v>152</v>
      </c>
      <c r="JC4" s="167" t="s">
        <v>203</v>
      </c>
      <c r="JD4" s="167" t="s">
        <v>204</v>
      </c>
      <c r="JE4" s="168" t="s">
        <v>165</v>
      </c>
      <c r="JF4" s="167" t="s">
        <v>152</v>
      </c>
      <c r="JG4" s="167" t="s">
        <v>205</v>
      </c>
      <c r="JH4" s="167" t="s">
        <v>206</v>
      </c>
      <c r="JI4" s="167" t="s">
        <v>207</v>
      </c>
      <c r="JJ4" s="167" t="s">
        <v>208</v>
      </c>
      <c r="JK4" s="167" t="s">
        <v>209</v>
      </c>
      <c r="JL4" s="168" t="s">
        <v>165</v>
      </c>
      <c r="JM4" s="167" t="s">
        <v>152</v>
      </c>
      <c r="JN4" s="167" t="s">
        <v>165</v>
      </c>
      <c r="JO4" s="167" t="s">
        <v>152</v>
      </c>
      <c r="JP4" s="167" t="s">
        <v>210</v>
      </c>
      <c r="JQ4" s="167" t="s">
        <v>211</v>
      </c>
      <c r="JR4" s="167" t="s">
        <v>212</v>
      </c>
      <c r="JS4" s="167" t="s">
        <v>213</v>
      </c>
      <c r="JT4" s="167" t="s">
        <v>214</v>
      </c>
      <c r="JU4" s="168" t="s">
        <v>165</v>
      </c>
      <c r="JV4" s="167" t="s">
        <v>152</v>
      </c>
      <c r="JW4" s="167" t="s">
        <v>215</v>
      </c>
      <c r="JX4" s="167" t="s">
        <v>216</v>
      </c>
      <c r="JY4" s="167" t="s">
        <v>217</v>
      </c>
      <c r="JZ4" s="167" t="s">
        <v>218</v>
      </c>
      <c r="KA4" s="167" t="s">
        <v>191</v>
      </c>
      <c r="KB4" s="168" t="s">
        <v>165</v>
      </c>
      <c r="KC4" s="167" t="s">
        <v>152</v>
      </c>
      <c r="KD4" s="167" t="s">
        <v>219</v>
      </c>
      <c r="KE4" s="167" t="s">
        <v>513</v>
      </c>
      <c r="KF4" s="167" t="s">
        <v>514</v>
      </c>
      <c r="KG4" s="167" t="s">
        <v>606</v>
      </c>
      <c r="KH4" s="167" t="s">
        <v>515</v>
      </c>
      <c r="KI4" s="167" t="s">
        <v>224</v>
      </c>
      <c r="KJ4" s="167" t="s">
        <v>225</v>
      </c>
      <c r="KK4" s="167" t="s">
        <v>226</v>
      </c>
      <c r="KL4" s="167" t="s">
        <v>227</v>
      </c>
      <c r="KM4" s="168" t="s">
        <v>165</v>
      </c>
      <c r="KN4" s="171" t="s">
        <v>152</v>
      </c>
    </row>
    <row r="5" spans="1:300" s="150" customFormat="1" ht="24" customHeight="1" x14ac:dyDescent="0.25">
      <c r="A5" s="173">
        <v>1</v>
      </c>
      <c r="B5" s="174" t="s">
        <v>236</v>
      </c>
      <c r="C5" s="175" t="s">
        <v>4</v>
      </c>
      <c r="D5" s="175" t="s">
        <v>0</v>
      </c>
      <c r="E5" s="176">
        <v>103</v>
      </c>
      <c r="F5" s="177">
        <v>0.27173913043478259</v>
      </c>
      <c r="G5" s="177">
        <v>0.72826086956521741</v>
      </c>
      <c r="H5" s="176">
        <v>92</v>
      </c>
      <c r="I5" s="177">
        <v>0.89320388349514568</v>
      </c>
      <c r="J5" s="177">
        <v>0.77142857142857146</v>
      </c>
      <c r="K5" s="177">
        <v>0.22857142857142859</v>
      </c>
      <c r="L5" s="176">
        <v>70</v>
      </c>
      <c r="M5" s="177">
        <v>0.67961165048543692</v>
      </c>
      <c r="N5" s="177">
        <v>0.4285714285714286</v>
      </c>
      <c r="O5" s="177">
        <v>0.57142857142857151</v>
      </c>
      <c r="P5" s="176">
        <v>70</v>
      </c>
      <c r="Q5" s="177">
        <v>0.67961165048543692</v>
      </c>
      <c r="R5" s="177">
        <v>0.26881720430107525</v>
      </c>
      <c r="S5" s="177">
        <v>0.25806451612903225</v>
      </c>
      <c r="T5" s="177">
        <v>0.32258064516129037</v>
      </c>
      <c r="U5" s="177">
        <v>7.5268817204301092E-2</v>
      </c>
      <c r="V5" s="177">
        <v>0.30107526881720437</v>
      </c>
      <c r="W5" s="177">
        <v>3.2258064516129031E-2</v>
      </c>
      <c r="X5" s="177">
        <v>2.1505376344086023E-2</v>
      </c>
      <c r="Y5" s="177">
        <v>0.12903225806451613</v>
      </c>
      <c r="Z5" s="177">
        <v>0.16129032258064518</v>
      </c>
      <c r="AA5" s="177">
        <v>6.4516129032258063E-2</v>
      </c>
      <c r="AB5" s="177">
        <v>3.2258064516129031E-2</v>
      </c>
      <c r="AC5" s="177">
        <v>4.3010752688172046E-2</v>
      </c>
      <c r="AD5" s="176">
        <v>93</v>
      </c>
      <c r="AE5" s="177">
        <v>0.90291262135922334</v>
      </c>
      <c r="AF5" s="177">
        <v>0.72815533980582525</v>
      </c>
      <c r="AG5" s="176">
        <v>75</v>
      </c>
      <c r="AH5" s="177">
        <v>0.64772727272727271</v>
      </c>
      <c r="AI5" s="177">
        <v>0.20454545454545453</v>
      </c>
      <c r="AJ5" s="177">
        <v>6.8181818181818177E-2</v>
      </c>
      <c r="AK5" s="177">
        <v>0.39772727272727265</v>
      </c>
      <c r="AL5" s="177">
        <v>0.53409090909090906</v>
      </c>
      <c r="AM5" s="177">
        <v>0.28409090909090906</v>
      </c>
      <c r="AN5" s="177">
        <v>0.29545454545454541</v>
      </c>
      <c r="AO5" s="177">
        <v>0.1818181818181818</v>
      </c>
      <c r="AP5" s="177">
        <v>9.0909090909090898E-2</v>
      </c>
      <c r="AQ5" s="177">
        <v>5.6818181818181816E-2</v>
      </c>
      <c r="AR5" s="176">
        <v>88</v>
      </c>
      <c r="AS5" s="177">
        <v>0.85436893203883491</v>
      </c>
      <c r="AT5" s="178">
        <v>9.6966292134831455</v>
      </c>
      <c r="AU5" s="176">
        <v>89</v>
      </c>
      <c r="AV5" s="177">
        <v>0.86407766990291257</v>
      </c>
      <c r="AW5" s="178">
        <v>9.9090909090909083</v>
      </c>
      <c r="AX5" s="176">
        <v>88</v>
      </c>
      <c r="AY5" s="177">
        <v>0.85436893203883491</v>
      </c>
      <c r="AZ5" s="178">
        <v>9.9176470588235297</v>
      </c>
      <c r="BA5" s="176">
        <v>85</v>
      </c>
      <c r="BB5" s="177">
        <v>0.82524271844660191</v>
      </c>
      <c r="BC5" s="177">
        <v>0.55789473684210533</v>
      </c>
      <c r="BD5" s="177">
        <v>0.38947368421052636</v>
      </c>
      <c r="BE5" s="177">
        <v>4.2105263157894736E-2</v>
      </c>
      <c r="BF5" s="177">
        <v>1.0526315789473684E-2</v>
      </c>
      <c r="BG5" s="177">
        <v>0</v>
      </c>
      <c r="BH5" s="176">
        <v>95</v>
      </c>
      <c r="BI5" s="177">
        <v>0.92233009708737868</v>
      </c>
      <c r="BJ5" s="177">
        <v>0.85106382978723405</v>
      </c>
      <c r="BK5" s="177">
        <v>0.14893617021276598</v>
      </c>
      <c r="BL5" s="177">
        <v>0</v>
      </c>
      <c r="BM5" s="177">
        <v>0</v>
      </c>
      <c r="BN5" s="177">
        <v>0</v>
      </c>
      <c r="BO5" s="176">
        <v>94</v>
      </c>
      <c r="BP5" s="177">
        <v>0.91262135922330101</v>
      </c>
      <c r="BQ5" s="177">
        <v>0.69473684210526321</v>
      </c>
      <c r="BR5" s="177">
        <v>0.25263157894736843</v>
      </c>
      <c r="BS5" s="177">
        <v>4.2105263157894736E-2</v>
      </c>
      <c r="BT5" s="177">
        <v>1.0526315789473684E-2</v>
      </c>
      <c r="BU5" s="177">
        <v>0</v>
      </c>
      <c r="BV5" s="176">
        <v>95</v>
      </c>
      <c r="BW5" s="177">
        <v>0.92233009708737868</v>
      </c>
      <c r="BX5" s="177">
        <v>0.67708333333333337</v>
      </c>
      <c r="BY5" s="177">
        <v>0.22916666666666669</v>
      </c>
      <c r="BZ5" s="177">
        <v>9.3749999999999986E-2</v>
      </c>
      <c r="CA5" s="177">
        <v>0</v>
      </c>
      <c r="CB5" s="177">
        <v>0</v>
      </c>
      <c r="CC5" s="176">
        <v>96</v>
      </c>
      <c r="CD5" s="177">
        <v>0.93203883495145634</v>
      </c>
      <c r="CE5" s="177">
        <v>0.61111111111111116</v>
      </c>
      <c r="CF5" s="177">
        <v>0.2638888888888889</v>
      </c>
      <c r="CG5" s="177">
        <v>0.125</v>
      </c>
      <c r="CH5" s="177">
        <v>0</v>
      </c>
      <c r="CI5" s="177">
        <v>0</v>
      </c>
      <c r="CJ5" s="176">
        <v>72</v>
      </c>
      <c r="CK5" s="177">
        <v>0.69902912621359226</v>
      </c>
      <c r="CL5" s="177">
        <v>0.83695652173913038</v>
      </c>
      <c r="CM5" s="177">
        <v>0.11956521739130435</v>
      </c>
      <c r="CN5" s="177">
        <v>4.3478260869565216E-2</v>
      </c>
      <c r="CO5" s="177">
        <v>0</v>
      </c>
      <c r="CP5" s="177">
        <v>0</v>
      </c>
      <c r="CQ5" s="176">
        <v>92</v>
      </c>
      <c r="CR5" s="177">
        <v>0.89320388349514568</v>
      </c>
      <c r="CS5" s="177">
        <v>0.81818181818181812</v>
      </c>
      <c r="CT5" s="177">
        <v>0.13636363636363635</v>
      </c>
      <c r="CU5" s="177">
        <v>2.2727272727272724E-2</v>
      </c>
      <c r="CV5" s="177">
        <v>2.2727272727272724E-2</v>
      </c>
      <c r="CW5" s="177">
        <v>0</v>
      </c>
      <c r="CX5" s="176">
        <v>44</v>
      </c>
      <c r="CY5" s="177">
        <v>0.42718446601941745</v>
      </c>
      <c r="CZ5" s="177">
        <v>0.57500000000000007</v>
      </c>
      <c r="DA5" s="177">
        <v>0.375</v>
      </c>
      <c r="DB5" s="177">
        <v>2.5000000000000001E-2</v>
      </c>
      <c r="DC5" s="177">
        <v>2.5000000000000001E-2</v>
      </c>
      <c r="DD5" s="177">
        <v>0</v>
      </c>
      <c r="DE5" s="176">
        <v>40</v>
      </c>
      <c r="DF5" s="177">
        <v>0.38834951456310679</v>
      </c>
      <c r="DG5" s="177">
        <v>0.51219512195121952</v>
      </c>
      <c r="DH5" s="177">
        <v>0.34146341463414637</v>
      </c>
      <c r="DI5" s="177">
        <v>9.7560975609756101E-2</v>
      </c>
      <c r="DJ5" s="177">
        <v>2.4390243902439025E-2</v>
      </c>
      <c r="DK5" s="177">
        <v>2.4390243902439025E-2</v>
      </c>
      <c r="DL5" s="176">
        <v>41</v>
      </c>
      <c r="DM5" s="177">
        <v>0.39805825242718446</v>
      </c>
      <c r="DN5" s="177">
        <v>0.47619047619047622</v>
      </c>
      <c r="DO5" s="177">
        <v>0.35714285714285715</v>
      </c>
      <c r="DP5" s="177">
        <v>0.14285714285714285</v>
      </c>
      <c r="DQ5" s="177">
        <v>0</v>
      </c>
      <c r="DR5" s="177">
        <v>2.3809523809523812E-2</v>
      </c>
      <c r="DS5" s="176">
        <v>42</v>
      </c>
      <c r="DT5" s="177">
        <v>0.40776699029126212</v>
      </c>
      <c r="DU5" s="177">
        <v>0.55263157894736836</v>
      </c>
      <c r="DV5" s="177">
        <v>0.31578947368421051</v>
      </c>
      <c r="DW5" s="177">
        <v>7.8947368421052627E-2</v>
      </c>
      <c r="DX5" s="177">
        <v>2.6315789473684209E-2</v>
      </c>
      <c r="DY5" s="177">
        <v>2.6315789473684209E-2</v>
      </c>
      <c r="DZ5" s="176">
        <v>38</v>
      </c>
      <c r="EA5" s="177">
        <v>0.36893203883495146</v>
      </c>
      <c r="EB5" s="177">
        <v>0.51515151515151514</v>
      </c>
      <c r="EC5" s="177">
        <v>0.36363636363636365</v>
      </c>
      <c r="ED5" s="177">
        <v>6.0606060606060608E-2</v>
      </c>
      <c r="EE5" s="177">
        <v>3.0303030303030304E-2</v>
      </c>
      <c r="EF5" s="177">
        <v>3.0303030303030304E-2</v>
      </c>
      <c r="EG5" s="176">
        <v>33</v>
      </c>
      <c r="EH5" s="177">
        <v>0.32038834951456313</v>
      </c>
      <c r="EI5" s="177">
        <v>0.77551020408163274</v>
      </c>
      <c r="EJ5" s="177">
        <v>0.19387755102040818</v>
      </c>
      <c r="EK5" s="177">
        <v>1.0204081632653062E-2</v>
      </c>
      <c r="EL5" s="177">
        <v>2.0408163265306124E-2</v>
      </c>
      <c r="EM5" s="177">
        <v>0</v>
      </c>
      <c r="EN5" s="176">
        <v>98</v>
      </c>
      <c r="EO5" s="177">
        <v>0.95145631067961167</v>
      </c>
      <c r="EP5" s="177">
        <v>0.76086956521739124</v>
      </c>
      <c r="EQ5" s="177">
        <v>0.21739130434782608</v>
      </c>
      <c r="ER5" s="177">
        <v>2.1739130434782608E-2</v>
      </c>
      <c r="ES5" s="177">
        <v>0</v>
      </c>
      <c r="ET5" s="177">
        <v>0</v>
      </c>
      <c r="EU5" s="176">
        <v>46</v>
      </c>
      <c r="EV5" s="177">
        <v>0.44660194174757284</v>
      </c>
      <c r="EW5" s="177">
        <v>0.80357142857142849</v>
      </c>
      <c r="EX5" s="177">
        <v>0.17857142857142855</v>
      </c>
      <c r="EY5" s="177">
        <v>1.7857142857142856E-2</v>
      </c>
      <c r="EZ5" s="177">
        <v>0</v>
      </c>
      <c r="FA5" s="177">
        <v>0</v>
      </c>
      <c r="FB5" s="176">
        <v>56</v>
      </c>
      <c r="FC5" s="177">
        <v>0.5436893203883495</v>
      </c>
      <c r="FD5" s="177">
        <v>0.75</v>
      </c>
      <c r="FE5" s="177">
        <v>0.21153846153846156</v>
      </c>
      <c r="FF5" s="177">
        <v>3.8461538461538464E-2</v>
      </c>
      <c r="FG5" s="177">
        <v>0</v>
      </c>
      <c r="FH5" s="177">
        <v>0</v>
      </c>
      <c r="FI5" s="176">
        <v>52</v>
      </c>
      <c r="FJ5" s="177">
        <v>0.50485436893203883</v>
      </c>
      <c r="FK5" s="177">
        <v>0.80357142857142849</v>
      </c>
      <c r="FL5" s="177">
        <v>0.17857142857142855</v>
      </c>
      <c r="FM5" s="177">
        <v>1.7857142857142856E-2</v>
      </c>
      <c r="FN5" s="177">
        <v>0</v>
      </c>
      <c r="FO5" s="177">
        <v>0</v>
      </c>
      <c r="FP5" s="176">
        <v>56</v>
      </c>
      <c r="FQ5" s="177">
        <v>0.5436893203883495</v>
      </c>
      <c r="FR5" s="177">
        <v>0.55000000000000004</v>
      </c>
      <c r="FS5" s="177">
        <v>0.3</v>
      </c>
      <c r="FT5" s="177">
        <v>0.1</v>
      </c>
      <c r="FU5" s="177">
        <v>0.05</v>
      </c>
      <c r="FV5" s="177">
        <v>0</v>
      </c>
      <c r="FW5" s="176">
        <v>20</v>
      </c>
      <c r="FX5" s="177">
        <v>0.1941747572815534</v>
      </c>
      <c r="FY5" s="177">
        <v>0.74193548387096775</v>
      </c>
      <c r="FZ5" s="177">
        <v>0.22580645161290325</v>
      </c>
      <c r="GA5" s="177">
        <v>3.2258064516129031E-2</v>
      </c>
      <c r="GB5" s="177">
        <v>0</v>
      </c>
      <c r="GC5" s="177">
        <v>0</v>
      </c>
      <c r="GD5" s="176">
        <v>31</v>
      </c>
      <c r="GE5" s="177">
        <v>0.30097087378640774</v>
      </c>
      <c r="GF5" s="177">
        <v>0.81578947368421051</v>
      </c>
      <c r="GG5" s="177">
        <v>7.8947368421052627E-2</v>
      </c>
      <c r="GH5" s="177">
        <v>7.8947368421052627E-2</v>
      </c>
      <c r="GI5" s="177">
        <v>2.6315789473684209E-2</v>
      </c>
      <c r="GJ5" s="177">
        <v>0</v>
      </c>
      <c r="GK5" s="176">
        <v>38</v>
      </c>
      <c r="GL5" s="177">
        <v>0.36893203883495146</v>
      </c>
      <c r="GM5" s="179" t="s">
        <v>232</v>
      </c>
      <c r="GN5" s="179" t="s">
        <v>232</v>
      </c>
      <c r="GO5" s="179" t="s">
        <v>232</v>
      </c>
      <c r="GP5" s="179" t="s">
        <v>232</v>
      </c>
      <c r="GQ5" s="179" t="s">
        <v>232</v>
      </c>
      <c r="GR5" s="176">
        <v>0</v>
      </c>
      <c r="GS5" s="177">
        <v>0</v>
      </c>
      <c r="GT5" s="179" t="s">
        <v>232</v>
      </c>
      <c r="GU5" s="179" t="s">
        <v>232</v>
      </c>
      <c r="GV5" s="179" t="s">
        <v>232</v>
      </c>
      <c r="GW5" s="179" t="s">
        <v>232</v>
      </c>
      <c r="GX5" s="179" t="s">
        <v>232</v>
      </c>
      <c r="GY5" s="176">
        <v>0</v>
      </c>
      <c r="GZ5" s="177">
        <v>0</v>
      </c>
      <c r="HA5" s="179" t="s">
        <v>232</v>
      </c>
      <c r="HB5" s="179" t="s">
        <v>232</v>
      </c>
      <c r="HC5" s="179" t="s">
        <v>232</v>
      </c>
      <c r="HD5" s="179" t="s">
        <v>232</v>
      </c>
      <c r="HE5" s="179" t="s">
        <v>232</v>
      </c>
      <c r="HF5" s="176">
        <v>0</v>
      </c>
      <c r="HG5" s="177">
        <v>0</v>
      </c>
      <c r="HH5" s="178">
        <v>9.4022988505747129</v>
      </c>
      <c r="HI5" s="176">
        <v>87</v>
      </c>
      <c r="HJ5" s="177">
        <v>0.84466019417475724</v>
      </c>
      <c r="HK5" s="177">
        <v>0.26136363636363635</v>
      </c>
      <c r="HL5" s="177">
        <v>0.26136363636363635</v>
      </c>
      <c r="HM5" s="177">
        <v>0.42045454545454547</v>
      </c>
      <c r="HN5" s="177">
        <v>2.2727272727272724E-2</v>
      </c>
      <c r="HO5" s="177">
        <v>3.4090909090909088E-2</v>
      </c>
      <c r="HP5" s="176">
        <v>88</v>
      </c>
      <c r="HQ5" s="177">
        <v>0.85436893203883491</v>
      </c>
      <c r="HR5" s="177">
        <v>0.38709677419354838</v>
      </c>
      <c r="HS5" s="177">
        <v>5.3763440860215055E-2</v>
      </c>
      <c r="HT5" s="177">
        <v>7.5268817204301092E-2</v>
      </c>
      <c r="HU5" s="177">
        <v>0.15053763440860218</v>
      </c>
      <c r="HV5" s="177">
        <v>2.1505376344086023E-2</v>
      </c>
      <c r="HW5" s="177">
        <v>2.1505376344086023E-2</v>
      </c>
      <c r="HX5" s="177">
        <v>0.13978494623655913</v>
      </c>
      <c r="HY5" s="177">
        <v>5.3763440860215055E-2</v>
      </c>
      <c r="HZ5" s="177">
        <v>0.18279569892473119</v>
      </c>
      <c r="IA5" s="177">
        <v>0.15053763440860218</v>
      </c>
      <c r="IB5" s="176">
        <v>93</v>
      </c>
      <c r="IC5" s="177">
        <v>0.90291262135922334</v>
      </c>
      <c r="ID5" s="178">
        <v>2.0641025641025643</v>
      </c>
      <c r="IE5" s="176">
        <v>78</v>
      </c>
      <c r="IF5" s="177">
        <v>0.75728155339805825</v>
      </c>
      <c r="IG5" s="177">
        <v>0.3300970873786408</v>
      </c>
      <c r="IH5" s="177">
        <v>1</v>
      </c>
      <c r="II5" s="177">
        <v>0</v>
      </c>
      <c r="IJ5" s="176">
        <v>86</v>
      </c>
      <c r="IK5" s="177">
        <v>0.83495145631067957</v>
      </c>
      <c r="IL5" s="177">
        <v>0.8</v>
      </c>
      <c r="IM5" s="177">
        <v>0.2</v>
      </c>
      <c r="IN5" s="176">
        <v>25</v>
      </c>
      <c r="IO5" s="177">
        <v>0.24271844660194175</v>
      </c>
      <c r="IP5" s="177">
        <v>0.98461538461538456</v>
      </c>
      <c r="IQ5" s="177">
        <v>1.5384615384615384E-2</v>
      </c>
      <c r="IR5" s="176">
        <v>65</v>
      </c>
      <c r="IS5" s="177">
        <v>0.6310679611650486</v>
      </c>
      <c r="IT5" s="177">
        <v>1</v>
      </c>
      <c r="IU5" s="177">
        <v>0</v>
      </c>
      <c r="IV5" s="176">
        <v>82</v>
      </c>
      <c r="IW5" s="177">
        <v>0.79611650485436891</v>
      </c>
      <c r="IX5" s="177">
        <v>0.98734177215189878</v>
      </c>
      <c r="IY5" s="177">
        <v>1.2658227848101267E-2</v>
      </c>
      <c r="IZ5" s="176">
        <v>79</v>
      </c>
      <c r="JA5" s="177">
        <v>0.76699029126213591</v>
      </c>
      <c r="JB5" s="177">
        <v>0.17475728155339806</v>
      </c>
      <c r="JC5" s="177">
        <v>0.62105263157894741</v>
      </c>
      <c r="JD5" s="177">
        <v>0.37894736842105264</v>
      </c>
      <c r="JE5" s="176">
        <v>95</v>
      </c>
      <c r="JF5" s="177">
        <v>0.92233009708737868</v>
      </c>
      <c r="JG5" s="177">
        <v>0.11627906976744187</v>
      </c>
      <c r="JH5" s="177">
        <v>0.18604651162790697</v>
      </c>
      <c r="JI5" s="177">
        <v>0.31395348837209303</v>
      </c>
      <c r="JJ5" s="177">
        <v>0.2558139534883721</v>
      </c>
      <c r="JK5" s="177">
        <v>0.12790697674418605</v>
      </c>
      <c r="JL5" s="176">
        <v>86</v>
      </c>
      <c r="JM5" s="177">
        <v>0.83495145631067957</v>
      </c>
      <c r="JN5" s="176">
        <v>85</v>
      </c>
      <c r="JO5" s="177">
        <v>0.82524271844660191</v>
      </c>
      <c r="JP5" s="179" t="s">
        <v>232</v>
      </c>
      <c r="JQ5" s="179" t="s">
        <v>232</v>
      </c>
      <c r="JR5" s="179" t="s">
        <v>232</v>
      </c>
      <c r="JS5" s="179" t="s">
        <v>232</v>
      </c>
      <c r="JT5" s="179" t="s">
        <v>232</v>
      </c>
      <c r="JU5" s="176">
        <v>0</v>
      </c>
      <c r="JV5" s="177">
        <v>0</v>
      </c>
      <c r="JW5" s="177">
        <v>2.1505376344086023E-2</v>
      </c>
      <c r="JX5" s="177">
        <v>0</v>
      </c>
      <c r="JY5" s="177">
        <v>2.1505376344086023E-2</v>
      </c>
      <c r="JZ5" s="177">
        <v>0.956989247311828</v>
      </c>
      <c r="KA5" s="177">
        <v>0</v>
      </c>
      <c r="KB5" s="176">
        <v>93</v>
      </c>
      <c r="KC5" s="177">
        <v>0.90291262135922334</v>
      </c>
      <c r="KD5" s="177">
        <v>0.83720930232558133</v>
      </c>
      <c r="KE5" s="177">
        <v>9.3023255813953487E-2</v>
      </c>
      <c r="KF5" s="177">
        <v>4.6511627906976744E-2</v>
      </c>
      <c r="KG5" s="177">
        <v>3.4883720930232558E-2</v>
      </c>
      <c r="KH5" s="177">
        <v>1.1627906976744186E-2</v>
      </c>
      <c r="KI5" s="177">
        <v>1.1627906976744186E-2</v>
      </c>
      <c r="KJ5" s="177">
        <v>1.1627906976744186E-2</v>
      </c>
      <c r="KK5" s="177">
        <v>1.1627906976744186E-2</v>
      </c>
      <c r="KL5" s="177">
        <v>2.3255813953488372E-2</v>
      </c>
      <c r="KM5" s="176">
        <v>86</v>
      </c>
      <c r="KN5" s="180">
        <v>0.83495145631067957</v>
      </c>
    </row>
    <row r="6" spans="1:300" s="150" customFormat="1" ht="24" customHeight="1" x14ac:dyDescent="0.25">
      <c r="A6" s="181">
        <v>2</v>
      </c>
      <c r="B6" s="182" t="s">
        <v>237</v>
      </c>
      <c r="C6" s="183" t="s">
        <v>4</v>
      </c>
      <c r="D6" s="183" t="s">
        <v>0</v>
      </c>
      <c r="E6" s="184">
        <v>106</v>
      </c>
      <c r="F6" s="185">
        <v>0.15384615384615385</v>
      </c>
      <c r="G6" s="185">
        <v>0.84615384615384615</v>
      </c>
      <c r="H6" s="184">
        <v>104</v>
      </c>
      <c r="I6" s="185">
        <v>0.98113207547169812</v>
      </c>
      <c r="J6" s="185">
        <v>0.79347826086956508</v>
      </c>
      <c r="K6" s="185">
        <v>0.20652173913043478</v>
      </c>
      <c r="L6" s="184">
        <v>92</v>
      </c>
      <c r="M6" s="185">
        <v>0.86792452830188682</v>
      </c>
      <c r="N6" s="185">
        <v>0.61728395061728403</v>
      </c>
      <c r="O6" s="185">
        <v>0.38271604938271608</v>
      </c>
      <c r="P6" s="184">
        <v>81</v>
      </c>
      <c r="Q6" s="185">
        <v>0.76415094339622647</v>
      </c>
      <c r="R6" s="185">
        <v>0.32692307692307693</v>
      </c>
      <c r="S6" s="185">
        <v>0.11538461538461539</v>
      </c>
      <c r="T6" s="185">
        <v>0.375</v>
      </c>
      <c r="U6" s="185">
        <v>5.7692307692307696E-2</v>
      </c>
      <c r="V6" s="185">
        <v>0.25</v>
      </c>
      <c r="W6" s="185">
        <v>1.9230769230769232E-2</v>
      </c>
      <c r="X6" s="185">
        <v>1.9230769230769232E-2</v>
      </c>
      <c r="Y6" s="185">
        <v>5.7692307692307696E-2</v>
      </c>
      <c r="Z6" s="185">
        <v>0.10576923076923077</v>
      </c>
      <c r="AA6" s="185">
        <v>5.7692307692307696E-2</v>
      </c>
      <c r="AB6" s="185">
        <v>0</v>
      </c>
      <c r="AC6" s="185">
        <v>8.653846153846155E-2</v>
      </c>
      <c r="AD6" s="184">
        <v>104</v>
      </c>
      <c r="AE6" s="185">
        <v>0.98113207547169812</v>
      </c>
      <c r="AF6" s="185">
        <v>0.85849056603773588</v>
      </c>
      <c r="AG6" s="184">
        <v>91</v>
      </c>
      <c r="AH6" s="185">
        <v>0.66666666666666663</v>
      </c>
      <c r="AI6" s="185">
        <v>0.25</v>
      </c>
      <c r="AJ6" s="185">
        <v>0.10416666666666667</v>
      </c>
      <c r="AK6" s="185">
        <v>0.23958333333333334</v>
      </c>
      <c r="AL6" s="185">
        <v>0.53125</v>
      </c>
      <c r="AM6" s="185">
        <v>0.47916666666666669</v>
      </c>
      <c r="AN6" s="185">
        <v>0.32291666666666663</v>
      </c>
      <c r="AO6" s="185">
        <v>0.1875</v>
      </c>
      <c r="AP6" s="185">
        <v>0.125</v>
      </c>
      <c r="AQ6" s="185">
        <v>0.11458333333333333</v>
      </c>
      <c r="AR6" s="184">
        <v>96</v>
      </c>
      <c r="AS6" s="185">
        <v>0.90566037735849059</v>
      </c>
      <c r="AT6" s="186">
        <v>9.7021276595744688</v>
      </c>
      <c r="AU6" s="184">
        <v>94</v>
      </c>
      <c r="AV6" s="185">
        <v>0.8867924528301887</v>
      </c>
      <c r="AW6" s="186">
        <v>9.7765957446808507</v>
      </c>
      <c r="AX6" s="184">
        <v>94</v>
      </c>
      <c r="AY6" s="185">
        <v>0.8867924528301887</v>
      </c>
      <c r="AZ6" s="186">
        <v>9.8275862068965516</v>
      </c>
      <c r="BA6" s="184">
        <v>87</v>
      </c>
      <c r="BB6" s="185">
        <v>0.82075471698113212</v>
      </c>
      <c r="BC6" s="185">
        <v>0.52380952380952372</v>
      </c>
      <c r="BD6" s="185">
        <v>0.40952380952380951</v>
      </c>
      <c r="BE6" s="185">
        <v>4.7619047619047616E-2</v>
      </c>
      <c r="BF6" s="185">
        <v>1.9047619047619046E-2</v>
      </c>
      <c r="BG6" s="185">
        <v>0</v>
      </c>
      <c r="BH6" s="184">
        <v>105</v>
      </c>
      <c r="BI6" s="185">
        <v>0.99056603773584906</v>
      </c>
      <c r="BJ6" s="185">
        <v>0.625</v>
      </c>
      <c r="BK6" s="185">
        <v>0.27884615384615385</v>
      </c>
      <c r="BL6" s="185">
        <v>7.6923076923076927E-2</v>
      </c>
      <c r="BM6" s="185">
        <v>1.9230769230769232E-2</v>
      </c>
      <c r="BN6" s="185">
        <v>0</v>
      </c>
      <c r="BO6" s="184">
        <v>104</v>
      </c>
      <c r="BP6" s="185">
        <v>0.98113207547169812</v>
      </c>
      <c r="BQ6" s="185">
        <v>0.60784313725490202</v>
      </c>
      <c r="BR6" s="185">
        <v>0.26470588235294118</v>
      </c>
      <c r="BS6" s="185">
        <v>9.8039215686274522E-2</v>
      </c>
      <c r="BT6" s="185">
        <v>2.9411764705882356E-2</v>
      </c>
      <c r="BU6" s="185">
        <v>0</v>
      </c>
      <c r="BV6" s="184">
        <v>102</v>
      </c>
      <c r="BW6" s="185">
        <v>0.96226415094339623</v>
      </c>
      <c r="BX6" s="185">
        <v>0.75238095238095237</v>
      </c>
      <c r="BY6" s="185">
        <v>0.21904761904761905</v>
      </c>
      <c r="BZ6" s="185">
        <v>2.8571428571428571E-2</v>
      </c>
      <c r="CA6" s="185">
        <v>0</v>
      </c>
      <c r="CB6" s="185">
        <v>0</v>
      </c>
      <c r="CC6" s="184">
        <v>105</v>
      </c>
      <c r="CD6" s="185">
        <v>0.99056603773584906</v>
      </c>
      <c r="CE6" s="185">
        <v>0.70873786407766981</v>
      </c>
      <c r="CF6" s="185">
        <v>0.20388349514563109</v>
      </c>
      <c r="CG6" s="185">
        <v>5.8252427184466021E-2</v>
      </c>
      <c r="CH6" s="185">
        <v>2.9126213592233011E-2</v>
      </c>
      <c r="CI6" s="185">
        <v>0</v>
      </c>
      <c r="CJ6" s="184">
        <v>103</v>
      </c>
      <c r="CK6" s="185">
        <v>0.97169811320754718</v>
      </c>
      <c r="CL6" s="185">
        <v>0.77450980392156865</v>
      </c>
      <c r="CM6" s="185">
        <v>0.1862745098039216</v>
      </c>
      <c r="CN6" s="185">
        <v>2.9411764705882356E-2</v>
      </c>
      <c r="CO6" s="185">
        <v>9.8039215686274508E-3</v>
      </c>
      <c r="CP6" s="185">
        <v>0</v>
      </c>
      <c r="CQ6" s="184">
        <v>102</v>
      </c>
      <c r="CR6" s="185">
        <v>0.96226415094339623</v>
      </c>
      <c r="CS6" s="185">
        <v>0.7384615384615385</v>
      </c>
      <c r="CT6" s="185">
        <v>0.21538461538461537</v>
      </c>
      <c r="CU6" s="185">
        <v>4.6153846153846156E-2</v>
      </c>
      <c r="CV6" s="185">
        <v>0</v>
      </c>
      <c r="CW6" s="185">
        <v>0</v>
      </c>
      <c r="CX6" s="184">
        <v>65</v>
      </c>
      <c r="CY6" s="185">
        <v>0.6132075471698113</v>
      </c>
      <c r="CZ6" s="185">
        <v>0.45901639344262296</v>
      </c>
      <c r="DA6" s="185">
        <v>0.26229508196721313</v>
      </c>
      <c r="DB6" s="185">
        <v>0.22950819672131148</v>
      </c>
      <c r="DC6" s="185">
        <v>3.2786885245901641E-2</v>
      </c>
      <c r="DD6" s="185">
        <v>1.6393442622950821E-2</v>
      </c>
      <c r="DE6" s="184">
        <v>61</v>
      </c>
      <c r="DF6" s="185">
        <v>0.57547169811320753</v>
      </c>
      <c r="DG6" s="185">
        <v>0.45833333333333331</v>
      </c>
      <c r="DH6" s="185">
        <v>0.30555555555555552</v>
      </c>
      <c r="DI6" s="185">
        <v>0.19444444444444442</v>
      </c>
      <c r="DJ6" s="185">
        <v>4.1666666666666664E-2</v>
      </c>
      <c r="DK6" s="185">
        <v>0</v>
      </c>
      <c r="DL6" s="184">
        <v>72</v>
      </c>
      <c r="DM6" s="185">
        <v>0.67924528301886788</v>
      </c>
      <c r="DN6" s="185">
        <v>0.48529411764705882</v>
      </c>
      <c r="DO6" s="185">
        <v>0.3235294117647059</v>
      </c>
      <c r="DP6" s="185">
        <v>0.17647058823529413</v>
      </c>
      <c r="DQ6" s="185">
        <v>1.4705882352941176E-2</v>
      </c>
      <c r="DR6" s="185">
        <v>0</v>
      </c>
      <c r="DS6" s="184">
        <v>68</v>
      </c>
      <c r="DT6" s="185">
        <v>0.64150943396226412</v>
      </c>
      <c r="DU6" s="185">
        <v>0.48888888888888893</v>
      </c>
      <c r="DV6" s="185">
        <v>0.33333333333333337</v>
      </c>
      <c r="DW6" s="185">
        <v>0.17777777777777778</v>
      </c>
      <c r="DX6" s="185">
        <v>0</v>
      </c>
      <c r="DY6" s="185">
        <v>0</v>
      </c>
      <c r="DZ6" s="184">
        <v>45</v>
      </c>
      <c r="EA6" s="185">
        <v>0.42452830188679247</v>
      </c>
      <c r="EB6" s="185">
        <v>0.46666666666666673</v>
      </c>
      <c r="EC6" s="185">
        <v>0.35555555555555557</v>
      </c>
      <c r="ED6" s="185">
        <v>0.17777777777777778</v>
      </c>
      <c r="EE6" s="185">
        <v>0</v>
      </c>
      <c r="EF6" s="185">
        <v>0</v>
      </c>
      <c r="EG6" s="184">
        <v>45</v>
      </c>
      <c r="EH6" s="185">
        <v>0.42452830188679247</v>
      </c>
      <c r="EI6" s="185">
        <v>0.84313725490196079</v>
      </c>
      <c r="EJ6" s="185">
        <v>0.15686274509803921</v>
      </c>
      <c r="EK6" s="185">
        <v>0</v>
      </c>
      <c r="EL6" s="185">
        <v>0</v>
      </c>
      <c r="EM6" s="185">
        <v>0</v>
      </c>
      <c r="EN6" s="184">
        <v>102</v>
      </c>
      <c r="EO6" s="185">
        <v>0.96226415094339623</v>
      </c>
      <c r="EP6" s="185">
        <v>0.48717948717948723</v>
      </c>
      <c r="EQ6" s="185">
        <v>0.41025641025641024</v>
      </c>
      <c r="ER6" s="185">
        <v>0.10256410256410256</v>
      </c>
      <c r="ES6" s="185">
        <v>0</v>
      </c>
      <c r="ET6" s="185">
        <v>0</v>
      </c>
      <c r="EU6" s="184">
        <v>39</v>
      </c>
      <c r="EV6" s="185">
        <v>0.36792452830188677</v>
      </c>
      <c r="EW6" s="185">
        <v>0.57499999999999996</v>
      </c>
      <c r="EX6" s="185">
        <v>0.32500000000000001</v>
      </c>
      <c r="EY6" s="185">
        <v>9.9999999999999992E-2</v>
      </c>
      <c r="EZ6" s="185">
        <v>0</v>
      </c>
      <c r="FA6" s="185">
        <v>0</v>
      </c>
      <c r="FB6" s="184">
        <v>40</v>
      </c>
      <c r="FC6" s="185">
        <v>0.37735849056603776</v>
      </c>
      <c r="FD6" s="185">
        <v>0.70129870129870131</v>
      </c>
      <c r="FE6" s="185">
        <v>0.25974025974025977</v>
      </c>
      <c r="FF6" s="185">
        <v>3.8961038961038967E-2</v>
      </c>
      <c r="FG6" s="185">
        <v>0</v>
      </c>
      <c r="FH6" s="185">
        <v>0</v>
      </c>
      <c r="FI6" s="184">
        <v>77</v>
      </c>
      <c r="FJ6" s="185">
        <v>0.72641509433962259</v>
      </c>
      <c r="FK6" s="185">
        <v>0.7432432432432432</v>
      </c>
      <c r="FL6" s="185">
        <v>0.17567567567567569</v>
      </c>
      <c r="FM6" s="185">
        <v>6.7567567567567571E-2</v>
      </c>
      <c r="FN6" s="185">
        <v>1.3513513513513514E-2</v>
      </c>
      <c r="FO6" s="185">
        <v>0</v>
      </c>
      <c r="FP6" s="184">
        <v>74</v>
      </c>
      <c r="FQ6" s="185">
        <v>0.69811320754716977</v>
      </c>
      <c r="FR6" s="185">
        <v>0.53658536585365857</v>
      </c>
      <c r="FS6" s="185">
        <v>0.29268292682926833</v>
      </c>
      <c r="FT6" s="185">
        <v>0.14634146341463417</v>
      </c>
      <c r="FU6" s="185">
        <v>2.4390243902439025E-2</v>
      </c>
      <c r="FV6" s="185">
        <v>0</v>
      </c>
      <c r="FW6" s="184">
        <v>41</v>
      </c>
      <c r="FX6" s="185">
        <v>0.3867924528301887</v>
      </c>
      <c r="FY6" s="185">
        <v>0.66666666666666674</v>
      </c>
      <c r="FZ6" s="185">
        <v>0.2</v>
      </c>
      <c r="GA6" s="185">
        <v>6.6666666666666666E-2</v>
      </c>
      <c r="GB6" s="185">
        <v>6.6666666666666666E-2</v>
      </c>
      <c r="GC6" s="185">
        <v>0</v>
      </c>
      <c r="GD6" s="184">
        <v>30</v>
      </c>
      <c r="GE6" s="185">
        <v>0.28301886792452829</v>
      </c>
      <c r="GF6" s="185">
        <v>0.61904761904761907</v>
      </c>
      <c r="GG6" s="185">
        <v>0.19047619047619047</v>
      </c>
      <c r="GH6" s="185">
        <v>0.11904761904761905</v>
      </c>
      <c r="GI6" s="185">
        <v>4.7619047619047616E-2</v>
      </c>
      <c r="GJ6" s="185">
        <v>2.3809523809523808E-2</v>
      </c>
      <c r="GK6" s="184">
        <v>42</v>
      </c>
      <c r="GL6" s="185">
        <v>0.39622641509433965</v>
      </c>
      <c r="GM6" s="187" t="s">
        <v>232</v>
      </c>
      <c r="GN6" s="187" t="s">
        <v>232</v>
      </c>
      <c r="GO6" s="187" t="s">
        <v>232</v>
      </c>
      <c r="GP6" s="187" t="s">
        <v>232</v>
      </c>
      <c r="GQ6" s="187" t="s">
        <v>232</v>
      </c>
      <c r="GR6" s="184">
        <v>0</v>
      </c>
      <c r="GS6" s="185">
        <v>0</v>
      </c>
      <c r="GT6" s="187" t="s">
        <v>232</v>
      </c>
      <c r="GU6" s="187" t="s">
        <v>232</v>
      </c>
      <c r="GV6" s="187" t="s">
        <v>232</v>
      </c>
      <c r="GW6" s="187" t="s">
        <v>232</v>
      </c>
      <c r="GX6" s="187" t="s">
        <v>232</v>
      </c>
      <c r="GY6" s="184">
        <v>0</v>
      </c>
      <c r="GZ6" s="185">
        <v>0</v>
      </c>
      <c r="HA6" s="187" t="s">
        <v>232</v>
      </c>
      <c r="HB6" s="187" t="s">
        <v>232</v>
      </c>
      <c r="HC6" s="187" t="s">
        <v>232</v>
      </c>
      <c r="HD6" s="187" t="s">
        <v>232</v>
      </c>
      <c r="HE6" s="187" t="s">
        <v>232</v>
      </c>
      <c r="HF6" s="184">
        <v>0</v>
      </c>
      <c r="HG6" s="185">
        <v>0</v>
      </c>
      <c r="HH6" s="186">
        <v>9.2371134020618548</v>
      </c>
      <c r="HI6" s="184">
        <v>97</v>
      </c>
      <c r="HJ6" s="185">
        <v>0.91509433962264153</v>
      </c>
      <c r="HK6" s="185">
        <v>0.49019607843137258</v>
      </c>
      <c r="HL6" s="185">
        <v>0.21568627450980393</v>
      </c>
      <c r="HM6" s="185">
        <v>0.1862745098039216</v>
      </c>
      <c r="HN6" s="185">
        <v>7.8431372549019607E-2</v>
      </c>
      <c r="HO6" s="185">
        <v>2.9411764705882356E-2</v>
      </c>
      <c r="HP6" s="184">
        <v>102</v>
      </c>
      <c r="HQ6" s="185">
        <v>0.96226415094339623</v>
      </c>
      <c r="HR6" s="185">
        <v>0.62135922330097093</v>
      </c>
      <c r="HS6" s="185">
        <v>3.8834951456310683E-2</v>
      </c>
      <c r="HT6" s="185">
        <v>4.8543689320388356E-2</v>
      </c>
      <c r="HU6" s="185">
        <v>0.11650485436893204</v>
      </c>
      <c r="HV6" s="185">
        <v>2.9126213592233011E-2</v>
      </c>
      <c r="HW6" s="185">
        <v>9.7087378640776708E-3</v>
      </c>
      <c r="HX6" s="185">
        <v>9.7087378640776711E-2</v>
      </c>
      <c r="HY6" s="185">
        <v>1.9417475728155342E-2</v>
      </c>
      <c r="HZ6" s="185">
        <v>4.8543689320388356E-2</v>
      </c>
      <c r="IA6" s="185">
        <v>0.10679611650485438</v>
      </c>
      <c r="IB6" s="184">
        <v>103</v>
      </c>
      <c r="IC6" s="185">
        <v>0.97169811320754718</v>
      </c>
      <c r="ID6" s="186">
        <v>3.5487804878048781</v>
      </c>
      <c r="IE6" s="184">
        <v>82</v>
      </c>
      <c r="IF6" s="185">
        <v>0.77358490566037741</v>
      </c>
      <c r="IG6" s="185">
        <v>0.31132075471698112</v>
      </c>
      <c r="IH6" s="185">
        <v>1</v>
      </c>
      <c r="II6" s="185">
        <v>0</v>
      </c>
      <c r="IJ6" s="184">
        <v>89</v>
      </c>
      <c r="IK6" s="185">
        <v>0.839622641509434</v>
      </c>
      <c r="IL6" s="185">
        <v>0.73809523809523803</v>
      </c>
      <c r="IM6" s="185">
        <v>0.26190476190476192</v>
      </c>
      <c r="IN6" s="184">
        <v>42</v>
      </c>
      <c r="IO6" s="185">
        <v>0.39622641509433965</v>
      </c>
      <c r="IP6" s="185">
        <v>0.95238095238095244</v>
      </c>
      <c r="IQ6" s="185">
        <v>4.7619047619047623E-2</v>
      </c>
      <c r="IR6" s="184">
        <v>63</v>
      </c>
      <c r="IS6" s="185">
        <v>0.59433962264150941</v>
      </c>
      <c r="IT6" s="185">
        <v>0.98850574712643668</v>
      </c>
      <c r="IU6" s="185">
        <v>1.1494252873563218E-2</v>
      </c>
      <c r="IV6" s="184">
        <v>87</v>
      </c>
      <c r="IW6" s="185">
        <v>0.82075471698113212</v>
      </c>
      <c r="IX6" s="185">
        <v>0.96385542168674709</v>
      </c>
      <c r="IY6" s="185">
        <v>3.614457831325301E-2</v>
      </c>
      <c r="IZ6" s="184">
        <v>83</v>
      </c>
      <c r="JA6" s="185">
        <v>0.78301886792452835</v>
      </c>
      <c r="JB6" s="185">
        <v>0.27358490566037735</v>
      </c>
      <c r="JC6" s="185">
        <v>0.46534653465346532</v>
      </c>
      <c r="JD6" s="185">
        <v>0.53465346534653457</v>
      </c>
      <c r="JE6" s="184">
        <v>101</v>
      </c>
      <c r="JF6" s="185">
        <v>0.95283018867924529</v>
      </c>
      <c r="JG6" s="185">
        <v>0.2197802197802198</v>
      </c>
      <c r="JH6" s="185">
        <v>9.8901098901098911E-2</v>
      </c>
      <c r="JI6" s="185">
        <v>0.34065934065934067</v>
      </c>
      <c r="JJ6" s="185">
        <v>0.24175824175824176</v>
      </c>
      <c r="JK6" s="185">
        <v>9.8901098901098911E-2</v>
      </c>
      <c r="JL6" s="184">
        <v>91</v>
      </c>
      <c r="JM6" s="185">
        <v>0.85849056603773588</v>
      </c>
      <c r="JN6" s="184">
        <v>92</v>
      </c>
      <c r="JO6" s="185">
        <v>0.86792452830188682</v>
      </c>
      <c r="JP6" s="185">
        <v>0</v>
      </c>
      <c r="JQ6" s="185">
        <v>0.5</v>
      </c>
      <c r="JR6" s="185">
        <v>0</v>
      </c>
      <c r="JS6" s="185">
        <v>0.5</v>
      </c>
      <c r="JT6" s="185">
        <v>0</v>
      </c>
      <c r="JU6" s="184">
        <v>2</v>
      </c>
      <c r="JV6" s="185">
        <v>1.8867924528301886E-2</v>
      </c>
      <c r="JW6" s="185">
        <v>0</v>
      </c>
      <c r="JX6" s="185">
        <v>0</v>
      </c>
      <c r="JY6" s="185">
        <v>3.0927835051546389E-2</v>
      </c>
      <c r="JZ6" s="185">
        <v>0.9690721649484535</v>
      </c>
      <c r="KA6" s="185">
        <v>0</v>
      </c>
      <c r="KB6" s="184">
        <v>97</v>
      </c>
      <c r="KC6" s="185">
        <v>0.91509433962264153</v>
      </c>
      <c r="KD6" s="185">
        <v>0.8</v>
      </c>
      <c r="KE6" s="185">
        <v>7.058823529411766E-2</v>
      </c>
      <c r="KF6" s="185">
        <v>7.058823529411766E-2</v>
      </c>
      <c r="KG6" s="185">
        <v>2.3529411764705885E-2</v>
      </c>
      <c r="KH6" s="185">
        <v>1.1764705882352943E-2</v>
      </c>
      <c r="KI6" s="185">
        <v>1.1764705882352943E-2</v>
      </c>
      <c r="KJ6" s="185">
        <v>4.7058823529411771E-2</v>
      </c>
      <c r="KK6" s="185">
        <v>1.1764705882352943E-2</v>
      </c>
      <c r="KL6" s="185">
        <v>2.3529411764705885E-2</v>
      </c>
      <c r="KM6" s="184">
        <v>85</v>
      </c>
      <c r="KN6" s="188">
        <v>0.80188679245283023</v>
      </c>
    </row>
    <row r="7" spans="1:300" s="150" customFormat="1" ht="24" customHeight="1" x14ac:dyDescent="0.25">
      <c r="A7" s="173">
        <v>4</v>
      </c>
      <c r="B7" s="174" t="s">
        <v>238</v>
      </c>
      <c r="C7" s="175" t="s">
        <v>4</v>
      </c>
      <c r="D7" s="175" t="s">
        <v>0</v>
      </c>
      <c r="E7" s="176">
        <v>50</v>
      </c>
      <c r="F7" s="177">
        <v>0.16</v>
      </c>
      <c r="G7" s="177">
        <v>0.84000000000000008</v>
      </c>
      <c r="H7" s="176">
        <v>50</v>
      </c>
      <c r="I7" s="177">
        <v>1</v>
      </c>
      <c r="J7" s="177">
        <v>0.90243902439024382</v>
      </c>
      <c r="K7" s="177">
        <v>9.7560975609756087E-2</v>
      </c>
      <c r="L7" s="176">
        <v>41</v>
      </c>
      <c r="M7" s="177">
        <v>0.82</v>
      </c>
      <c r="N7" s="177">
        <v>0.55000000000000004</v>
      </c>
      <c r="O7" s="177">
        <v>0.45</v>
      </c>
      <c r="P7" s="176">
        <v>40</v>
      </c>
      <c r="Q7" s="177">
        <v>0.8</v>
      </c>
      <c r="R7" s="177">
        <v>0.12</v>
      </c>
      <c r="S7" s="177">
        <v>0.12</v>
      </c>
      <c r="T7" s="177">
        <v>0.34</v>
      </c>
      <c r="U7" s="177">
        <v>0.06</v>
      </c>
      <c r="V7" s="177">
        <v>0.48</v>
      </c>
      <c r="W7" s="177">
        <v>0.02</v>
      </c>
      <c r="X7" s="177">
        <v>0</v>
      </c>
      <c r="Y7" s="177">
        <v>0.12</v>
      </c>
      <c r="Z7" s="177">
        <v>0.12</v>
      </c>
      <c r="AA7" s="177">
        <v>9.9999999999999992E-2</v>
      </c>
      <c r="AB7" s="177">
        <v>0.02</v>
      </c>
      <c r="AC7" s="177">
        <v>0.06</v>
      </c>
      <c r="AD7" s="176">
        <v>50</v>
      </c>
      <c r="AE7" s="177">
        <v>1</v>
      </c>
      <c r="AF7" s="177">
        <v>0.84</v>
      </c>
      <c r="AG7" s="176">
        <v>42</v>
      </c>
      <c r="AH7" s="177">
        <v>0.62</v>
      </c>
      <c r="AI7" s="177">
        <v>0.3</v>
      </c>
      <c r="AJ7" s="177">
        <v>0.08</v>
      </c>
      <c r="AK7" s="177">
        <v>0.64</v>
      </c>
      <c r="AL7" s="177">
        <v>0.39999999999999997</v>
      </c>
      <c r="AM7" s="177">
        <v>0.46</v>
      </c>
      <c r="AN7" s="177">
        <v>0.54</v>
      </c>
      <c r="AO7" s="177">
        <v>0.14000000000000001</v>
      </c>
      <c r="AP7" s="177">
        <v>0.08</v>
      </c>
      <c r="AQ7" s="177">
        <v>0.14000000000000001</v>
      </c>
      <c r="AR7" s="176">
        <v>50</v>
      </c>
      <c r="AS7" s="177">
        <v>1</v>
      </c>
      <c r="AT7" s="178">
        <v>9.5399999999999991</v>
      </c>
      <c r="AU7" s="176">
        <v>50</v>
      </c>
      <c r="AV7" s="177">
        <v>1</v>
      </c>
      <c r="AW7" s="178">
        <v>9.6199999999999992</v>
      </c>
      <c r="AX7" s="176">
        <v>50</v>
      </c>
      <c r="AY7" s="177">
        <v>1</v>
      </c>
      <c r="AZ7" s="178">
        <v>9.5625</v>
      </c>
      <c r="BA7" s="176">
        <v>48</v>
      </c>
      <c r="BB7" s="177">
        <v>0.96</v>
      </c>
      <c r="BC7" s="177">
        <v>0.54</v>
      </c>
      <c r="BD7" s="177">
        <v>0.34</v>
      </c>
      <c r="BE7" s="177">
        <v>0.08</v>
      </c>
      <c r="BF7" s="177">
        <v>0.04</v>
      </c>
      <c r="BG7" s="177">
        <v>0</v>
      </c>
      <c r="BH7" s="176">
        <v>50</v>
      </c>
      <c r="BI7" s="177">
        <v>1</v>
      </c>
      <c r="BJ7" s="177">
        <v>0.7</v>
      </c>
      <c r="BK7" s="177">
        <v>0.19999999999999998</v>
      </c>
      <c r="BL7" s="177">
        <v>9.9999999999999992E-2</v>
      </c>
      <c r="BM7" s="177">
        <v>0</v>
      </c>
      <c r="BN7" s="177">
        <v>0</v>
      </c>
      <c r="BO7" s="176">
        <v>50</v>
      </c>
      <c r="BP7" s="177">
        <v>1</v>
      </c>
      <c r="BQ7" s="177">
        <v>0.34693877551020408</v>
      </c>
      <c r="BR7" s="177">
        <v>0.30612244897959184</v>
      </c>
      <c r="BS7" s="177">
        <v>0.30612244897959184</v>
      </c>
      <c r="BT7" s="177">
        <v>2.0408163265306124E-2</v>
      </c>
      <c r="BU7" s="177">
        <v>2.0408163265306124E-2</v>
      </c>
      <c r="BV7" s="176">
        <v>49</v>
      </c>
      <c r="BW7" s="177">
        <v>0.98</v>
      </c>
      <c r="BX7" s="177">
        <v>0.5</v>
      </c>
      <c r="BY7" s="177">
        <v>0.3</v>
      </c>
      <c r="BZ7" s="177">
        <v>0.16</v>
      </c>
      <c r="CA7" s="177">
        <v>0.04</v>
      </c>
      <c r="CB7" s="177">
        <v>0</v>
      </c>
      <c r="CC7" s="176">
        <v>50</v>
      </c>
      <c r="CD7" s="177">
        <v>1</v>
      </c>
      <c r="CE7" s="177">
        <v>0.37777777777777777</v>
      </c>
      <c r="CF7" s="177">
        <v>0.42222222222222217</v>
      </c>
      <c r="CG7" s="177">
        <v>0.15555555555555556</v>
      </c>
      <c r="CH7" s="177">
        <v>4.4444444444444446E-2</v>
      </c>
      <c r="CI7" s="177">
        <v>0</v>
      </c>
      <c r="CJ7" s="176">
        <v>45</v>
      </c>
      <c r="CK7" s="177">
        <v>0.9</v>
      </c>
      <c r="CL7" s="177">
        <v>0.77551020408163263</v>
      </c>
      <c r="CM7" s="177">
        <v>0.2040816326530612</v>
      </c>
      <c r="CN7" s="177">
        <v>0</v>
      </c>
      <c r="CO7" s="177">
        <v>2.0408163265306124E-2</v>
      </c>
      <c r="CP7" s="177">
        <v>0</v>
      </c>
      <c r="CQ7" s="176">
        <v>49</v>
      </c>
      <c r="CR7" s="177">
        <v>0.98</v>
      </c>
      <c r="CS7" s="177">
        <v>0.52631578947368418</v>
      </c>
      <c r="CT7" s="177">
        <v>0.31578947368421056</v>
      </c>
      <c r="CU7" s="177">
        <v>0.15789473684210528</v>
      </c>
      <c r="CV7" s="177">
        <v>0</v>
      </c>
      <c r="CW7" s="177">
        <v>0</v>
      </c>
      <c r="CX7" s="176">
        <v>19</v>
      </c>
      <c r="CY7" s="177">
        <v>0.38</v>
      </c>
      <c r="CZ7" s="177">
        <v>0.22222222222222224</v>
      </c>
      <c r="DA7" s="177">
        <v>0.5</v>
      </c>
      <c r="DB7" s="177">
        <v>0.16666666666666669</v>
      </c>
      <c r="DC7" s="177">
        <v>0.11111111111111112</v>
      </c>
      <c r="DD7" s="177">
        <v>0</v>
      </c>
      <c r="DE7" s="176">
        <v>18</v>
      </c>
      <c r="DF7" s="177">
        <v>0.36</v>
      </c>
      <c r="DG7" s="177">
        <v>0.24242424242424243</v>
      </c>
      <c r="DH7" s="177">
        <v>0.45454545454545459</v>
      </c>
      <c r="DI7" s="177">
        <v>9.0909090909090912E-2</v>
      </c>
      <c r="DJ7" s="177">
        <v>0.18181818181818182</v>
      </c>
      <c r="DK7" s="177">
        <v>3.0303030303030304E-2</v>
      </c>
      <c r="DL7" s="176">
        <v>33</v>
      </c>
      <c r="DM7" s="177">
        <v>0.66</v>
      </c>
      <c r="DN7" s="177">
        <v>0.25</v>
      </c>
      <c r="DO7" s="177">
        <v>0.625</v>
      </c>
      <c r="DP7" s="177">
        <v>6.25E-2</v>
      </c>
      <c r="DQ7" s="177">
        <v>6.25E-2</v>
      </c>
      <c r="DR7" s="177">
        <v>0</v>
      </c>
      <c r="DS7" s="176">
        <v>32</v>
      </c>
      <c r="DT7" s="177">
        <v>0.64</v>
      </c>
      <c r="DU7" s="177">
        <v>0.24</v>
      </c>
      <c r="DV7" s="177">
        <v>0.64</v>
      </c>
      <c r="DW7" s="177">
        <v>0.12</v>
      </c>
      <c r="DX7" s="177">
        <v>0</v>
      </c>
      <c r="DY7" s="177">
        <v>0</v>
      </c>
      <c r="DZ7" s="176">
        <v>25</v>
      </c>
      <c r="EA7" s="177">
        <v>0.5</v>
      </c>
      <c r="EB7" s="177">
        <v>0.33333333333333337</v>
      </c>
      <c r="EC7" s="177">
        <v>0.61111111111111116</v>
      </c>
      <c r="ED7" s="177">
        <v>5.5555555555555559E-2</v>
      </c>
      <c r="EE7" s="177">
        <v>0</v>
      </c>
      <c r="EF7" s="177">
        <v>0</v>
      </c>
      <c r="EG7" s="176">
        <v>18</v>
      </c>
      <c r="EH7" s="177">
        <v>0.36</v>
      </c>
      <c r="EI7" s="177">
        <v>0.88</v>
      </c>
      <c r="EJ7" s="177">
        <v>0.06</v>
      </c>
      <c r="EK7" s="177">
        <v>0.06</v>
      </c>
      <c r="EL7" s="177">
        <v>0</v>
      </c>
      <c r="EM7" s="177">
        <v>0</v>
      </c>
      <c r="EN7" s="176">
        <v>50</v>
      </c>
      <c r="EO7" s="177">
        <v>1</v>
      </c>
      <c r="EP7" s="177">
        <v>0.66666666666666674</v>
      </c>
      <c r="EQ7" s="177">
        <v>0.33333333333333337</v>
      </c>
      <c r="ER7" s="177">
        <v>0</v>
      </c>
      <c r="ES7" s="177">
        <v>0</v>
      </c>
      <c r="ET7" s="177">
        <v>0</v>
      </c>
      <c r="EU7" s="176">
        <v>33</v>
      </c>
      <c r="EV7" s="177">
        <v>0.66</v>
      </c>
      <c r="EW7" s="177">
        <v>0.68965517241379304</v>
      </c>
      <c r="EX7" s="177">
        <v>0.31034482758620685</v>
      </c>
      <c r="EY7" s="177">
        <v>0</v>
      </c>
      <c r="EZ7" s="177">
        <v>0</v>
      </c>
      <c r="FA7" s="177">
        <v>0</v>
      </c>
      <c r="FB7" s="176">
        <v>29</v>
      </c>
      <c r="FC7" s="177">
        <v>0.57999999999999996</v>
      </c>
      <c r="FD7" s="177">
        <v>0.7441860465116279</v>
      </c>
      <c r="FE7" s="177">
        <v>0.18604651162790697</v>
      </c>
      <c r="FF7" s="177">
        <v>4.6511627906976744E-2</v>
      </c>
      <c r="FG7" s="177">
        <v>2.3255813953488372E-2</v>
      </c>
      <c r="FH7" s="177">
        <v>0</v>
      </c>
      <c r="FI7" s="176">
        <v>43</v>
      </c>
      <c r="FJ7" s="177">
        <v>0.86</v>
      </c>
      <c r="FK7" s="177">
        <v>0.87804878048780477</v>
      </c>
      <c r="FL7" s="177">
        <v>0.12195121951219511</v>
      </c>
      <c r="FM7" s="177">
        <v>0</v>
      </c>
      <c r="FN7" s="177">
        <v>0</v>
      </c>
      <c r="FO7" s="177">
        <v>0</v>
      </c>
      <c r="FP7" s="176">
        <v>41</v>
      </c>
      <c r="FQ7" s="177">
        <v>0.82</v>
      </c>
      <c r="FR7" s="177">
        <v>0.84615384615384626</v>
      </c>
      <c r="FS7" s="177">
        <v>7.6923076923076927E-2</v>
      </c>
      <c r="FT7" s="177">
        <v>7.6923076923076927E-2</v>
      </c>
      <c r="FU7" s="177">
        <v>0</v>
      </c>
      <c r="FV7" s="177">
        <v>0</v>
      </c>
      <c r="FW7" s="176">
        <v>13</v>
      </c>
      <c r="FX7" s="177">
        <v>0.26</v>
      </c>
      <c r="FY7" s="177">
        <v>0.72222222222222221</v>
      </c>
      <c r="FZ7" s="177">
        <v>0.16666666666666669</v>
      </c>
      <c r="GA7" s="177">
        <v>0.11111111111111112</v>
      </c>
      <c r="GB7" s="177">
        <v>0</v>
      </c>
      <c r="GC7" s="177">
        <v>0</v>
      </c>
      <c r="GD7" s="176">
        <v>18</v>
      </c>
      <c r="GE7" s="177">
        <v>0.36</v>
      </c>
      <c r="GF7" s="177">
        <v>0.82758620689655171</v>
      </c>
      <c r="GG7" s="177">
        <v>0.17241379310344826</v>
      </c>
      <c r="GH7" s="177">
        <v>0</v>
      </c>
      <c r="GI7" s="177">
        <v>0</v>
      </c>
      <c r="GJ7" s="177">
        <v>0</v>
      </c>
      <c r="GK7" s="176">
        <v>29</v>
      </c>
      <c r="GL7" s="177">
        <v>0.57999999999999996</v>
      </c>
      <c r="GM7" s="179" t="s">
        <v>232</v>
      </c>
      <c r="GN7" s="179" t="s">
        <v>232</v>
      </c>
      <c r="GO7" s="179" t="s">
        <v>232</v>
      </c>
      <c r="GP7" s="179" t="s">
        <v>232</v>
      </c>
      <c r="GQ7" s="179" t="s">
        <v>232</v>
      </c>
      <c r="GR7" s="176">
        <v>0</v>
      </c>
      <c r="GS7" s="177">
        <v>0</v>
      </c>
      <c r="GT7" s="179" t="s">
        <v>232</v>
      </c>
      <c r="GU7" s="179" t="s">
        <v>232</v>
      </c>
      <c r="GV7" s="179" t="s">
        <v>232</v>
      </c>
      <c r="GW7" s="179" t="s">
        <v>232</v>
      </c>
      <c r="GX7" s="179" t="s">
        <v>232</v>
      </c>
      <c r="GY7" s="176">
        <v>0</v>
      </c>
      <c r="GZ7" s="177">
        <v>0</v>
      </c>
      <c r="HA7" s="179" t="s">
        <v>232</v>
      </c>
      <c r="HB7" s="179" t="s">
        <v>232</v>
      </c>
      <c r="HC7" s="179" t="s">
        <v>232</v>
      </c>
      <c r="HD7" s="179" t="s">
        <v>232</v>
      </c>
      <c r="HE7" s="179" t="s">
        <v>232</v>
      </c>
      <c r="HF7" s="176">
        <v>0</v>
      </c>
      <c r="HG7" s="177">
        <v>0</v>
      </c>
      <c r="HH7" s="178">
        <v>9.0238095238095237</v>
      </c>
      <c r="HI7" s="176">
        <v>42</v>
      </c>
      <c r="HJ7" s="177">
        <v>0.84</v>
      </c>
      <c r="HK7" s="177">
        <v>0.72</v>
      </c>
      <c r="HL7" s="177">
        <v>0.16</v>
      </c>
      <c r="HM7" s="177">
        <v>0.08</v>
      </c>
      <c r="HN7" s="177">
        <v>0.04</v>
      </c>
      <c r="HO7" s="177">
        <v>0</v>
      </c>
      <c r="HP7" s="176">
        <v>50</v>
      </c>
      <c r="HQ7" s="177">
        <v>1</v>
      </c>
      <c r="HR7" s="177">
        <v>0.75</v>
      </c>
      <c r="HS7" s="177">
        <v>2.0833333333333332E-2</v>
      </c>
      <c r="HT7" s="177">
        <v>0</v>
      </c>
      <c r="HU7" s="177">
        <v>2.0833333333333332E-2</v>
      </c>
      <c r="HV7" s="177">
        <v>2.0833333333333332E-2</v>
      </c>
      <c r="HW7" s="177">
        <v>4.1666666666666664E-2</v>
      </c>
      <c r="HX7" s="177">
        <v>4.1666666666666664E-2</v>
      </c>
      <c r="HY7" s="177">
        <v>4.1666666666666664E-2</v>
      </c>
      <c r="HZ7" s="177">
        <v>4.1666666666666664E-2</v>
      </c>
      <c r="IA7" s="177">
        <v>0.125</v>
      </c>
      <c r="IB7" s="176">
        <v>48</v>
      </c>
      <c r="IC7" s="177">
        <v>0.96</v>
      </c>
      <c r="ID7" s="178">
        <v>3.2820512820512819</v>
      </c>
      <c r="IE7" s="176">
        <v>39</v>
      </c>
      <c r="IF7" s="177">
        <v>0.78</v>
      </c>
      <c r="IG7" s="177">
        <v>0.46</v>
      </c>
      <c r="IH7" s="177">
        <v>1</v>
      </c>
      <c r="II7" s="177">
        <v>0</v>
      </c>
      <c r="IJ7" s="176">
        <v>44</v>
      </c>
      <c r="IK7" s="177">
        <v>0.88</v>
      </c>
      <c r="IL7" s="177">
        <v>0.76470588235294112</v>
      </c>
      <c r="IM7" s="177">
        <v>0.23529411764705882</v>
      </c>
      <c r="IN7" s="176">
        <v>17</v>
      </c>
      <c r="IO7" s="177">
        <v>0.34</v>
      </c>
      <c r="IP7" s="177">
        <v>0.96875</v>
      </c>
      <c r="IQ7" s="177">
        <v>3.125E-2</v>
      </c>
      <c r="IR7" s="176">
        <v>32</v>
      </c>
      <c r="IS7" s="177">
        <v>0.64</v>
      </c>
      <c r="IT7" s="177">
        <v>1</v>
      </c>
      <c r="IU7" s="177">
        <v>0</v>
      </c>
      <c r="IV7" s="176">
        <v>41</v>
      </c>
      <c r="IW7" s="177">
        <v>0.82</v>
      </c>
      <c r="IX7" s="177">
        <v>1</v>
      </c>
      <c r="IY7" s="177">
        <v>0</v>
      </c>
      <c r="IZ7" s="176">
        <v>37</v>
      </c>
      <c r="JA7" s="177">
        <v>0.74</v>
      </c>
      <c r="JB7" s="177">
        <v>0.3</v>
      </c>
      <c r="JC7" s="177">
        <v>0.54347826086956519</v>
      </c>
      <c r="JD7" s="177">
        <v>0.45652173913043481</v>
      </c>
      <c r="JE7" s="176">
        <v>46</v>
      </c>
      <c r="JF7" s="177">
        <v>0.92</v>
      </c>
      <c r="JG7" s="177">
        <v>0.05</v>
      </c>
      <c r="JH7" s="177">
        <v>0.125</v>
      </c>
      <c r="JI7" s="177">
        <v>0.35000000000000003</v>
      </c>
      <c r="JJ7" s="177">
        <v>0.32500000000000001</v>
      </c>
      <c r="JK7" s="177">
        <v>0.15000000000000002</v>
      </c>
      <c r="JL7" s="176">
        <v>40</v>
      </c>
      <c r="JM7" s="177">
        <v>0.8</v>
      </c>
      <c r="JN7" s="176">
        <v>36</v>
      </c>
      <c r="JO7" s="177">
        <v>0.72</v>
      </c>
      <c r="JP7" s="179">
        <v>0</v>
      </c>
      <c r="JQ7" s="179">
        <v>1</v>
      </c>
      <c r="JR7" s="179">
        <v>0</v>
      </c>
      <c r="JS7" s="179">
        <v>0</v>
      </c>
      <c r="JT7" s="179">
        <v>0</v>
      </c>
      <c r="JU7" s="176">
        <v>1</v>
      </c>
      <c r="JV7" s="177">
        <v>0.02</v>
      </c>
      <c r="JW7" s="177">
        <v>0</v>
      </c>
      <c r="JX7" s="177">
        <v>0</v>
      </c>
      <c r="JY7" s="177">
        <v>2.2727272727272728E-2</v>
      </c>
      <c r="JZ7" s="177">
        <v>0.97727272727272729</v>
      </c>
      <c r="KA7" s="177">
        <v>0</v>
      </c>
      <c r="KB7" s="176">
        <v>44</v>
      </c>
      <c r="KC7" s="177">
        <v>0.88</v>
      </c>
      <c r="KD7" s="177">
        <v>0.88888888888888884</v>
      </c>
      <c r="KE7" s="177">
        <v>8.8888888888888892E-2</v>
      </c>
      <c r="KF7" s="177">
        <v>2.2222222222222223E-2</v>
      </c>
      <c r="KG7" s="177">
        <v>0</v>
      </c>
      <c r="KH7" s="177">
        <v>0</v>
      </c>
      <c r="KI7" s="177">
        <v>0</v>
      </c>
      <c r="KJ7" s="177">
        <v>0</v>
      </c>
      <c r="KK7" s="177">
        <v>0</v>
      </c>
      <c r="KL7" s="177">
        <v>2.2222222222222223E-2</v>
      </c>
      <c r="KM7" s="176">
        <v>45</v>
      </c>
      <c r="KN7" s="180">
        <v>0.9</v>
      </c>
    </row>
    <row r="8" spans="1:300" s="150" customFormat="1" ht="24" customHeight="1" x14ac:dyDescent="0.25">
      <c r="A8" s="181">
        <v>5</v>
      </c>
      <c r="B8" s="182" t="s">
        <v>239</v>
      </c>
      <c r="C8" s="183" t="s">
        <v>4</v>
      </c>
      <c r="D8" s="183" t="s">
        <v>0</v>
      </c>
      <c r="E8" s="184">
        <v>103</v>
      </c>
      <c r="F8" s="185">
        <v>0.13861386138613863</v>
      </c>
      <c r="G8" s="185">
        <v>0.86138613861386137</v>
      </c>
      <c r="H8" s="184">
        <v>101</v>
      </c>
      <c r="I8" s="185">
        <v>0.98058252427184467</v>
      </c>
      <c r="J8" s="185">
        <v>0.85057471264367823</v>
      </c>
      <c r="K8" s="185">
        <v>0.14942528735632185</v>
      </c>
      <c r="L8" s="184">
        <v>87</v>
      </c>
      <c r="M8" s="185">
        <v>0.84466019417475724</v>
      </c>
      <c r="N8" s="185">
        <v>0.55294117647058816</v>
      </c>
      <c r="O8" s="185">
        <v>0.44705882352941173</v>
      </c>
      <c r="P8" s="184">
        <v>85</v>
      </c>
      <c r="Q8" s="185">
        <v>0.82524271844660191</v>
      </c>
      <c r="R8" s="185">
        <v>0.1683168316831683</v>
      </c>
      <c r="S8" s="185">
        <v>0.17821782178217821</v>
      </c>
      <c r="T8" s="185">
        <v>0.41584158415841582</v>
      </c>
      <c r="U8" s="185">
        <v>2.9702970297029702E-2</v>
      </c>
      <c r="V8" s="185">
        <v>0.3366336633663366</v>
      </c>
      <c r="W8" s="185">
        <v>1.9801980198019802E-2</v>
      </c>
      <c r="X8" s="185">
        <v>4.95049504950495E-2</v>
      </c>
      <c r="Y8" s="185">
        <v>0.10891089108910891</v>
      </c>
      <c r="Z8" s="185">
        <v>0.13861386138613863</v>
      </c>
      <c r="AA8" s="185">
        <v>5.9405940594059403E-2</v>
      </c>
      <c r="AB8" s="185">
        <v>9.9009900990099011E-3</v>
      </c>
      <c r="AC8" s="185">
        <v>9.9009900990099001E-2</v>
      </c>
      <c r="AD8" s="184">
        <v>101</v>
      </c>
      <c r="AE8" s="185">
        <v>0.98058252427184467</v>
      </c>
      <c r="AF8" s="185">
        <v>0.79611650485436891</v>
      </c>
      <c r="AG8" s="184">
        <v>82</v>
      </c>
      <c r="AH8" s="185">
        <v>0.61224489795918369</v>
      </c>
      <c r="AI8" s="185">
        <v>0.25510204081632654</v>
      </c>
      <c r="AJ8" s="185">
        <v>7.1428571428571425E-2</v>
      </c>
      <c r="AK8" s="185">
        <v>0.53061224489795911</v>
      </c>
      <c r="AL8" s="185">
        <v>0.42857142857142855</v>
      </c>
      <c r="AM8" s="185">
        <v>0.42857142857142855</v>
      </c>
      <c r="AN8" s="185">
        <v>0.32653061224489793</v>
      </c>
      <c r="AO8" s="185">
        <v>0.13265306122448978</v>
      </c>
      <c r="AP8" s="185">
        <v>8.1632653061224483E-2</v>
      </c>
      <c r="AQ8" s="185">
        <v>0.12244897959183673</v>
      </c>
      <c r="AR8" s="184">
        <v>98</v>
      </c>
      <c r="AS8" s="185">
        <v>0.95145631067961167</v>
      </c>
      <c r="AT8" s="186">
        <v>9.5894736842105264</v>
      </c>
      <c r="AU8" s="184">
        <v>95</v>
      </c>
      <c r="AV8" s="185">
        <v>0.92233009708737868</v>
      </c>
      <c r="AW8" s="186">
        <v>9.7368421052631575</v>
      </c>
      <c r="AX8" s="184">
        <v>95</v>
      </c>
      <c r="AY8" s="185">
        <v>0.92233009708737868</v>
      </c>
      <c r="AZ8" s="186">
        <v>9.7294117647058815</v>
      </c>
      <c r="BA8" s="184">
        <v>85</v>
      </c>
      <c r="BB8" s="185">
        <v>0.82524271844660191</v>
      </c>
      <c r="BC8" s="185">
        <v>0.63366336633663367</v>
      </c>
      <c r="BD8" s="185">
        <v>0.30693069306930693</v>
      </c>
      <c r="BE8" s="185">
        <v>3.9603960396039604E-2</v>
      </c>
      <c r="BF8" s="185">
        <v>9.9009900990099011E-3</v>
      </c>
      <c r="BG8" s="185">
        <v>9.9009900990099011E-3</v>
      </c>
      <c r="BH8" s="184">
        <v>101</v>
      </c>
      <c r="BI8" s="185">
        <v>0.98058252427184467</v>
      </c>
      <c r="BJ8" s="185">
        <v>0.80808080808080807</v>
      </c>
      <c r="BK8" s="185">
        <v>0.13131313131313133</v>
      </c>
      <c r="BL8" s="185">
        <v>6.0606060606060608E-2</v>
      </c>
      <c r="BM8" s="185">
        <v>0</v>
      </c>
      <c r="BN8" s="185">
        <v>0</v>
      </c>
      <c r="BO8" s="184">
        <v>99</v>
      </c>
      <c r="BP8" s="185">
        <v>0.96116504854368934</v>
      </c>
      <c r="BQ8" s="185">
        <v>0.84</v>
      </c>
      <c r="BR8" s="185">
        <v>0.11</v>
      </c>
      <c r="BS8" s="185">
        <v>4.9999999999999996E-2</v>
      </c>
      <c r="BT8" s="185">
        <v>0</v>
      </c>
      <c r="BU8" s="185">
        <v>0</v>
      </c>
      <c r="BV8" s="184">
        <v>100</v>
      </c>
      <c r="BW8" s="185">
        <v>0.970873786407767</v>
      </c>
      <c r="BX8" s="185">
        <v>0.86274509803921573</v>
      </c>
      <c r="BY8" s="185">
        <v>0.10784313725490197</v>
      </c>
      <c r="BZ8" s="185">
        <v>2.9411764705882356E-2</v>
      </c>
      <c r="CA8" s="185">
        <v>0</v>
      </c>
      <c r="CB8" s="185">
        <v>0</v>
      </c>
      <c r="CC8" s="184">
        <v>102</v>
      </c>
      <c r="CD8" s="185">
        <v>0.99029126213592233</v>
      </c>
      <c r="CE8" s="185">
        <v>0.73913043478260876</v>
      </c>
      <c r="CF8" s="185">
        <v>0.20652173913043481</v>
      </c>
      <c r="CG8" s="185">
        <v>5.434782608695652E-2</v>
      </c>
      <c r="CH8" s="185">
        <v>0</v>
      </c>
      <c r="CI8" s="185">
        <v>0</v>
      </c>
      <c r="CJ8" s="184">
        <v>92</v>
      </c>
      <c r="CK8" s="185">
        <v>0.89320388349514568</v>
      </c>
      <c r="CL8" s="185">
        <v>0.85436893203883502</v>
      </c>
      <c r="CM8" s="185">
        <v>0.12621359223300971</v>
      </c>
      <c r="CN8" s="185">
        <v>1.9417475728155338E-2</v>
      </c>
      <c r="CO8" s="185">
        <v>0</v>
      </c>
      <c r="CP8" s="185">
        <v>0</v>
      </c>
      <c r="CQ8" s="184">
        <v>103</v>
      </c>
      <c r="CR8" s="185">
        <v>1</v>
      </c>
      <c r="CS8" s="185">
        <v>0.88571428571428579</v>
      </c>
      <c r="CT8" s="185">
        <v>8.5714285714285729E-2</v>
      </c>
      <c r="CU8" s="185">
        <v>2.8571428571428574E-2</v>
      </c>
      <c r="CV8" s="185">
        <v>0</v>
      </c>
      <c r="CW8" s="185">
        <v>0</v>
      </c>
      <c r="CX8" s="184">
        <v>35</v>
      </c>
      <c r="CY8" s="185">
        <v>0.33980582524271846</v>
      </c>
      <c r="CZ8" s="185">
        <v>0.70370370370370372</v>
      </c>
      <c r="DA8" s="185">
        <v>0.25925925925925924</v>
      </c>
      <c r="DB8" s="185">
        <v>3.7037037037037035E-2</v>
      </c>
      <c r="DC8" s="185">
        <v>0</v>
      </c>
      <c r="DD8" s="185">
        <v>0</v>
      </c>
      <c r="DE8" s="184">
        <v>27</v>
      </c>
      <c r="DF8" s="185">
        <v>0.26213592233009708</v>
      </c>
      <c r="DG8" s="185">
        <v>0.35294117647058826</v>
      </c>
      <c r="DH8" s="185">
        <v>0.50980392156862742</v>
      </c>
      <c r="DI8" s="185">
        <v>0.13725490196078433</v>
      </c>
      <c r="DJ8" s="185">
        <v>0</v>
      </c>
      <c r="DK8" s="185">
        <v>0</v>
      </c>
      <c r="DL8" s="184">
        <v>51</v>
      </c>
      <c r="DM8" s="185">
        <v>0.49514563106796117</v>
      </c>
      <c r="DN8" s="185">
        <v>0.32692307692307693</v>
      </c>
      <c r="DO8" s="185">
        <v>0.53846153846153855</v>
      </c>
      <c r="DP8" s="185">
        <v>0.13461538461538464</v>
      </c>
      <c r="DQ8" s="185">
        <v>0</v>
      </c>
      <c r="DR8" s="185">
        <v>0</v>
      </c>
      <c r="DS8" s="184">
        <v>52</v>
      </c>
      <c r="DT8" s="185">
        <v>0.50485436893203883</v>
      </c>
      <c r="DU8" s="185">
        <v>0.42307692307692313</v>
      </c>
      <c r="DV8" s="185">
        <v>0.46153846153846156</v>
      </c>
      <c r="DW8" s="185">
        <v>0.11538461538461539</v>
      </c>
      <c r="DX8" s="185">
        <v>0</v>
      </c>
      <c r="DY8" s="185">
        <v>0</v>
      </c>
      <c r="DZ8" s="184">
        <v>26</v>
      </c>
      <c r="EA8" s="185">
        <v>0.25242718446601942</v>
      </c>
      <c r="EB8" s="185">
        <v>0.60869565217391308</v>
      </c>
      <c r="EC8" s="185">
        <v>0.2608695652173913</v>
      </c>
      <c r="ED8" s="185">
        <v>8.6956521739130446E-2</v>
      </c>
      <c r="EE8" s="185">
        <v>4.3478260869565223E-2</v>
      </c>
      <c r="EF8" s="185">
        <v>0</v>
      </c>
      <c r="EG8" s="184">
        <v>23</v>
      </c>
      <c r="EH8" s="185">
        <v>0.22330097087378642</v>
      </c>
      <c r="EI8" s="185">
        <v>0.87254901960784315</v>
      </c>
      <c r="EJ8" s="185">
        <v>9.8039215686274508E-2</v>
      </c>
      <c r="EK8" s="185">
        <v>1.9607843137254902E-2</v>
      </c>
      <c r="EL8" s="185">
        <v>9.8039215686274508E-3</v>
      </c>
      <c r="EM8" s="185">
        <v>0</v>
      </c>
      <c r="EN8" s="184">
        <v>102</v>
      </c>
      <c r="EO8" s="185">
        <v>0.99029126213592233</v>
      </c>
      <c r="EP8" s="185">
        <v>0.63636363636363635</v>
      </c>
      <c r="EQ8" s="185">
        <v>0.31818181818181818</v>
      </c>
      <c r="ER8" s="185">
        <v>3.03030303030303E-2</v>
      </c>
      <c r="ES8" s="185">
        <v>1.515151515151515E-2</v>
      </c>
      <c r="ET8" s="185">
        <v>0</v>
      </c>
      <c r="EU8" s="184">
        <v>66</v>
      </c>
      <c r="EV8" s="185">
        <v>0.64077669902912626</v>
      </c>
      <c r="EW8" s="185">
        <v>0.68181818181818177</v>
      </c>
      <c r="EX8" s="185">
        <v>0.25</v>
      </c>
      <c r="EY8" s="185">
        <v>4.5454545454545456E-2</v>
      </c>
      <c r="EZ8" s="185">
        <v>2.2727272727272728E-2</v>
      </c>
      <c r="FA8" s="185">
        <v>0</v>
      </c>
      <c r="FB8" s="184">
        <v>44</v>
      </c>
      <c r="FC8" s="185">
        <v>0.42718446601941745</v>
      </c>
      <c r="FD8" s="185">
        <v>0.70666666666666678</v>
      </c>
      <c r="FE8" s="185">
        <v>0.28000000000000003</v>
      </c>
      <c r="FF8" s="185">
        <v>0</v>
      </c>
      <c r="FG8" s="185">
        <v>0</v>
      </c>
      <c r="FH8" s="185">
        <v>1.3333333333333334E-2</v>
      </c>
      <c r="FI8" s="184">
        <v>75</v>
      </c>
      <c r="FJ8" s="185">
        <v>0.72815533980582525</v>
      </c>
      <c r="FK8" s="185">
        <v>0.74647887323943662</v>
      </c>
      <c r="FL8" s="185">
        <v>0.21126760563380281</v>
      </c>
      <c r="FM8" s="185">
        <v>2.8169014084507043E-2</v>
      </c>
      <c r="FN8" s="185">
        <v>0</v>
      </c>
      <c r="FO8" s="185">
        <v>1.4084507042253521E-2</v>
      </c>
      <c r="FP8" s="184">
        <v>71</v>
      </c>
      <c r="FQ8" s="185">
        <v>0.68932038834951459</v>
      </c>
      <c r="FR8" s="185">
        <v>0.60416666666666663</v>
      </c>
      <c r="FS8" s="185">
        <v>0.35416666666666663</v>
      </c>
      <c r="FT8" s="185">
        <v>4.1666666666666664E-2</v>
      </c>
      <c r="FU8" s="185">
        <v>0</v>
      </c>
      <c r="FV8" s="185">
        <v>0</v>
      </c>
      <c r="FW8" s="184">
        <v>48</v>
      </c>
      <c r="FX8" s="185">
        <v>0.46601941747572817</v>
      </c>
      <c r="FY8" s="185">
        <v>0.62499999999999989</v>
      </c>
      <c r="FZ8" s="185">
        <v>0.31249999999999994</v>
      </c>
      <c r="GA8" s="185">
        <v>6.25E-2</v>
      </c>
      <c r="GB8" s="185">
        <v>0</v>
      </c>
      <c r="GC8" s="185">
        <v>0</v>
      </c>
      <c r="GD8" s="184">
        <v>16</v>
      </c>
      <c r="GE8" s="185">
        <v>0.1553398058252427</v>
      </c>
      <c r="GF8" s="185">
        <v>0.48571428571428577</v>
      </c>
      <c r="GG8" s="185">
        <v>0.25714285714285717</v>
      </c>
      <c r="GH8" s="185">
        <v>0.1142857142857143</v>
      </c>
      <c r="GI8" s="185">
        <v>0.1142857142857143</v>
      </c>
      <c r="GJ8" s="185">
        <v>2.8571428571428574E-2</v>
      </c>
      <c r="GK8" s="184">
        <v>35</v>
      </c>
      <c r="GL8" s="185">
        <v>0.33980582524271846</v>
      </c>
      <c r="GM8" s="187" t="s">
        <v>232</v>
      </c>
      <c r="GN8" s="187" t="s">
        <v>232</v>
      </c>
      <c r="GO8" s="187" t="s">
        <v>232</v>
      </c>
      <c r="GP8" s="187" t="s">
        <v>232</v>
      </c>
      <c r="GQ8" s="187" t="s">
        <v>232</v>
      </c>
      <c r="GR8" s="184">
        <v>0</v>
      </c>
      <c r="GS8" s="185">
        <v>0</v>
      </c>
      <c r="GT8" s="187" t="s">
        <v>232</v>
      </c>
      <c r="GU8" s="187" t="s">
        <v>232</v>
      </c>
      <c r="GV8" s="187" t="s">
        <v>232</v>
      </c>
      <c r="GW8" s="187" t="s">
        <v>232</v>
      </c>
      <c r="GX8" s="187" t="s">
        <v>232</v>
      </c>
      <c r="GY8" s="184">
        <v>0</v>
      </c>
      <c r="GZ8" s="185">
        <v>0</v>
      </c>
      <c r="HA8" s="187" t="s">
        <v>232</v>
      </c>
      <c r="HB8" s="187" t="s">
        <v>232</v>
      </c>
      <c r="HC8" s="187" t="s">
        <v>232</v>
      </c>
      <c r="HD8" s="187" t="s">
        <v>232</v>
      </c>
      <c r="HE8" s="187" t="s">
        <v>232</v>
      </c>
      <c r="HF8" s="184">
        <v>0</v>
      </c>
      <c r="HG8" s="185">
        <v>0</v>
      </c>
      <c r="HH8" s="186">
        <v>9.2631578947368425</v>
      </c>
      <c r="HI8" s="184">
        <v>95</v>
      </c>
      <c r="HJ8" s="185">
        <v>0.92233009708737868</v>
      </c>
      <c r="HK8" s="185">
        <v>0.69696969696969702</v>
      </c>
      <c r="HL8" s="185">
        <v>0.22222222222222224</v>
      </c>
      <c r="HM8" s="185">
        <v>8.0808080808080815E-2</v>
      </c>
      <c r="HN8" s="185">
        <v>0</v>
      </c>
      <c r="HO8" s="185">
        <v>0</v>
      </c>
      <c r="HP8" s="184">
        <v>99</v>
      </c>
      <c r="HQ8" s="185">
        <v>0.96116504854368934</v>
      </c>
      <c r="HR8" s="185">
        <v>0.62376237623762376</v>
      </c>
      <c r="HS8" s="185">
        <v>3.9603960396039604E-2</v>
      </c>
      <c r="HT8" s="185">
        <v>9.9009900990099011E-3</v>
      </c>
      <c r="HU8" s="185">
        <v>8.9108910891089105E-2</v>
      </c>
      <c r="HV8" s="185">
        <v>0</v>
      </c>
      <c r="HW8" s="185">
        <v>9.9009900990099011E-3</v>
      </c>
      <c r="HX8" s="185">
        <v>6.9306930693069313E-2</v>
      </c>
      <c r="HY8" s="185">
        <v>5.9405940594059403E-2</v>
      </c>
      <c r="HZ8" s="185">
        <v>7.9207920792079209E-2</v>
      </c>
      <c r="IA8" s="185">
        <v>0.18811881188118812</v>
      </c>
      <c r="IB8" s="184">
        <v>101</v>
      </c>
      <c r="IC8" s="185">
        <v>0.98058252427184467</v>
      </c>
      <c r="ID8" s="186">
        <v>3.2602739726027399</v>
      </c>
      <c r="IE8" s="184">
        <v>73</v>
      </c>
      <c r="IF8" s="185">
        <v>0.70873786407766992</v>
      </c>
      <c r="IG8" s="185">
        <v>0.32038834951456313</v>
      </c>
      <c r="IH8" s="185">
        <v>0.98863636363636354</v>
      </c>
      <c r="II8" s="185">
        <v>1.1363636363636364E-2</v>
      </c>
      <c r="IJ8" s="184">
        <v>88</v>
      </c>
      <c r="IK8" s="185">
        <v>0.85436893203883491</v>
      </c>
      <c r="IL8" s="185">
        <v>0.75757575757575757</v>
      </c>
      <c r="IM8" s="185">
        <v>0.2424242424242424</v>
      </c>
      <c r="IN8" s="184">
        <v>33</v>
      </c>
      <c r="IO8" s="185">
        <v>0.32038834951456313</v>
      </c>
      <c r="IP8" s="185">
        <v>1</v>
      </c>
      <c r="IQ8" s="185">
        <v>0</v>
      </c>
      <c r="IR8" s="184">
        <v>51</v>
      </c>
      <c r="IS8" s="185">
        <v>0.49514563106796117</v>
      </c>
      <c r="IT8" s="185">
        <v>0.97727272727272729</v>
      </c>
      <c r="IU8" s="185">
        <v>2.2727272727272728E-2</v>
      </c>
      <c r="IV8" s="184">
        <v>88</v>
      </c>
      <c r="IW8" s="185">
        <v>0.85436893203883491</v>
      </c>
      <c r="IX8" s="185">
        <v>0.97368421052631571</v>
      </c>
      <c r="IY8" s="185">
        <v>2.6315789473684209E-2</v>
      </c>
      <c r="IZ8" s="184">
        <v>76</v>
      </c>
      <c r="JA8" s="185">
        <v>0.73786407766990292</v>
      </c>
      <c r="JB8" s="185">
        <v>0.25242718446601942</v>
      </c>
      <c r="JC8" s="185">
        <v>0.54545454545454553</v>
      </c>
      <c r="JD8" s="185">
        <v>0.45454545454545459</v>
      </c>
      <c r="JE8" s="184">
        <v>99</v>
      </c>
      <c r="JF8" s="185">
        <v>0.96116504854368934</v>
      </c>
      <c r="JG8" s="185">
        <v>1.0869565217391306E-2</v>
      </c>
      <c r="JH8" s="185">
        <v>0.17391304347826089</v>
      </c>
      <c r="JI8" s="185">
        <v>0.35869565217391308</v>
      </c>
      <c r="JJ8" s="185">
        <v>0.2608695652173913</v>
      </c>
      <c r="JK8" s="185">
        <v>0.19565217391304349</v>
      </c>
      <c r="JL8" s="184">
        <v>92</v>
      </c>
      <c r="JM8" s="185">
        <v>0.89320388349514568</v>
      </c>
      <c r="JN8" s="184">
        <v>93</v>
      </c>
      <c r="JO8" s="185">
        <v>0.90291262135922334</v>
      </c>
      <c r="JP8" s="185">
        <v>0</v>
      </c>
      <c r="JQ8" s="185">
        <v>0</v>
      </c>
      <c r="JR8" s="185">
        <v>0</v>
      </c>
      <c r="JS8" s="185">
        <v>0</v>
      </c>
      <c r="JT8" s="185">
        <v>1</v>
      </c>
      <c r="JU8" s="184">
        <v>2</v>
      </c>
      <c r="JV8" s="185">
        <v>1.9417475728155338E-2</v>
      </c>
      <c r="JW8" s="185">
        <v>0</v>
      </c>
      <c r="JX8" s="185">
        <v>1.0416666666666666E-2</v>
      </c>
      <c r="JY8" s="185">
        <v>2.0833333333333332E-2</v>
      </c>
      <c r="JZ8" s="185">
        <v>0.95833333333333326</v>
      </c>
      <c r="KA8" s="185">
        <v>1.0416666666666666E-2</v>
      </c>
      <c r="KB8" s="184">
        <v>96</v>
      </c>
      <c r="KC8" s="185">
        <v>0.93203883495145634</v>
      </c>
      <c r="KD8" s="185">
        <v>0.89999999999999991</v>
      </c>
      <c r="KE8" s="185">
        <v>6.6666666666666666E-2</v>
      </c>
      <c r="KF8" s="185">
        <v>6.6666666666666666E-2</v>
      </c>
      <c r="KG8" s="185">
        <v>1.111111111111111E-2</v>
      </c>
      <c r="KH8" s="185">
        <v>1.111111111111111E-2</v>
      </c>
      <c r="KI8" s="185">
        <v>0</v>
      </c>
      <c r="KJ8" s="185">
        <v>3.3333333333333333E-2</v>
      </c>
      <c r="KK8" s="185">
        <v>1.111111111111111E-2</v>
      </c>
      <c r="KL8" s="185">
        <v>0</v>
      </c>
      <c r="KM8" s="184">
        <v>90</v>
      </c>
      <c r="KN8" s="188">
        <v>0.87378640776699024</v>
      </c>
    </row>
    <row r="9" spans="1:300" s="150" customFormat="1" ht="24" customHeight="1" x14ac:dyDescent="0.25">
      <c r="A9" s="173">
        <v>8</v>
      </c>
      <c r="B9" s="174" t="s">
        <v>240</v>
      </c>
      <c r="C9" s="175" t="s">
        <v>4</v>
      </c>
      <c r="D9" s="175" t="s">
        <v>0</v>
      </c>
      <c r="E9" s="176">
        <v>124</v>
      </c>
      <c r="F9" s="177">
        <v>6.6666666666666666E-2</v>
      </c>
      <c r="G9" s="177">
        <v>0.93333333333333335</v>
      </c>
      <c r="H9" s="176">
        <v>120</v>
      </c>
      <c r="I9" s="177">
        <v>0.967741935483871</v>
      </c>
      <c r="J9" s="177">
        <v>0.83928571428571441</v>
      </c>
      <c r="K9" s="177">
        <v>0.1607142857142857</v>
      </c>
      <c r="L9" s="176">
        <v>112</v>
      </c>
      <c r="M9" s="177">
        <v>0.90322580645161288</v>
      </c>
      <c r="N9" s="177">
        <v>0.56310679611650483</v>
      </c>
      <c r="O9" s="177">
        <v>0.43689320388349517</v>
      </c>
      <c r="P9" s="176">
        <v>103</v>
      </c>
      <c r="Q9" s="177">
        <v>0.83064516129032262</v>
      </c>
      <c r="R9" s="177">
        <v>0.12295081967213115</v>
      </c>
      <c r="S9" s="177">
        <v>0.13114754098360656</v>
      </c>
      <c r="T9" s="177">
        <v>0.37704918032786888</v>
      </c>
      <c r="U9" s="177">
        <v>7.3770491803278687E-2</v>
      </c>
      <c r="V9" s="177">
        <v>0.37704918032786888</v>
      </c>
      <c r="W9" s="177">
        <v>3.2786885245901641E-2</v>
      </c>
      <c r="X9" s="177">
        <v>1.6393442622950821E-2</v>
      </c>
      <c r="Y9" s="177">
        <v>7.3770491803278687E-2</v>
      </c>
      <c r="Z9" s="177">
        <v>0.10655737704918034</v>
      </c>
      <c r="AA9" s="177">
        <v>9.0163934426229511E-2</v>
      </c>
      <c r="AB9" s="177">
        <v>8.1967213114754103E-3</v>
      </c>
      <c r="AC9" s="177">
        <v>0.10655737704918034</v>
      </c>
      <c r="AD9" s="176">
        <v>122</v>
      </c>
      <c r="AE9" s="177">
        <v>0.9838709677419355</v>
      </c>
      <c r="AF9" s="177">
        <v>0.68548387096774188</v>
      </c>
      <c r="AG9" s="176">
        <v>85</v>
      </c>
      <c r="AH9" s="177">
        <v>0.52631578947368418</v>
      </c>
      <c r="AI9" s="177">
        <v>0.34210526315789475</v>
      </c>
      <c r="AJ9" s="177">
        <v>0.10526315789473685</v>
      </c>
      <c r="AK9" s="177">
        <v>0.45614035087719301</v>
      </c>
      <c r="AL9" s="177">
        <v>0.53508771929824561</v>
      </c>
      <c r="AM9" s="177">
        <v>0.33333333333333331</v>
      </c>
      <c r="AN9" s="177">
        <v>0.36842105263157898</v>
      </c>
      <c r="AO9" s="177">
        <v>0.14035087719298248</v>
      </c>
      <c r="AP9" s="177">
        <v>9.6491228070175447E-2</v>
      </c>
      <c r="AQ9" s="177">
        <v>0.11403508771929825</v>
      </c>
      <c r="AR9" s="176">
        <v>114</v>
      </c>
      <c r="AS9" s="177">
        <v>0.91935483870967738</v>
      </c>
      <c r="AT9" s="178">
        <v>9.5901639344262293</v>
      </c>
      <c r="AU9" s="176">
        <v>122</v>
      </c>
      <c r="AV9" s="177">
        <v>0.9838709677419355</v>
      </c>
      <c r="AW9" s="178">
        <v>9.8099173553719012</v>
      </c>
      <c r="AX9" s="176">
        <v>121</v>
      </c>
      <c r="AY9" s="177">
        <v>0.97580645161290325</v>
      </c>
      <c r="AZ9" s="178">
        <v>9.7777777777777786</v>
      </c>
      <c r="BA9" s="176">
        <v>117</v>
      </c>
      <c r="BB9" s="177">
        <v>0.94354838709677424</v>
      </c>
      <c r="BC9" s="177">
        <v>0.4</v>
      </c>
      <c r="BD9" s="177">
        <v>0.4</v>
      </c>
      <c r="BE9" s="177">
        <v>6.6666666666666666E-2</v>
      </c>
      <c r="BF9" s="177">
        <v>0.125</v>
      </c>
      <c r="BG9" s="177">
        <v>8.3333333333333332E-3</v>
      </c>
      <c r="BH9" s="176">
        <v>120</v>
      </c>
      <c r="BI9" s="177">
        <v>0.967741935483871</v>
      </c>
      <c r="BJ9" s="177">
        <v>0.76724137931034475</v>
      </c>
      <c r="BK9" s="177">
        <v>0.18103448275862069</v>
      </c>
      <c r="BL9" s="177">
        <v>4.3103448275862072E-2</v>
      </c>
      <c r="BM9" s="177">
        <v>8.6206896551724137E-3</v>
      </c>
      <c r="BN9" s="177">
        <v>0</v>
      </c>
      <c r="BO9" s="176">
        <v>116</v>
      </c>
      <c r="BP9" s="177">
        <v>0.93548387096774188</v>
      </c>
      <c r="BQ9" s="177">
        <v>0.52941176470588236</v>
      </c>
      <c r="BR9" s="177">
        <v>0.30252100840336132</v>
      </c>
      <c r="BS9" s="177">
        <v>0.12605042016806722</v>
      </c>
      <c r="BT9" s="177">
        <v>3.3613445378151259E-2</v>
      </c>
      <c r="BU9" s="177">
        <v>8.4033613445378148E-3</v>
      </c>
      <c r="BV9" s="176">
        <v>119</v>
      </c>
      <c r="BW9" s="177">
        <v>0.95967741935483875</v>
      </c>
      <c r="BX9" s="177">
        <v>0.70833333333333337</v>
      </c>
      <c r="BY9" s="177">
        <v>0.25833333333333336</v>
      </c>
      <c r="BZ9" s="177">
        <v>2.5000000000000001E-2</v>
      </c>
      <c r="CA9" s="177">
        <v>0</v>
      </c>
      <c r="CB9" s="177">
        <v>8.3333333333333332E-3</v>
      </c>
      <c r="CC9" s="176">
        <v>120</v>
      </c>
      <c r="CD9" s="177">
        <v>0.967741935483871</v>
      </c>
      <c r="CE9" s="177">
        <v>0.67592592592592604</v>
      </c>
      <c r="CF9" s="177">
        <v>0.27777777777777779</v>
      </c>
      <c r="CG9" s="177">
        <v>3.7037037037037042E-2</v>
      </c>
      <c r="CH9" s="177">
        <v>9.2592592592592605E-3</v>
      </c>
      <c r="CI9" s="177">
        <v>0</v>
      </c>
      <c r="CJ9" s="176">
        <v>108</v>
      </c>
      <c r="CK9" s="177">
        <v>0.87096774193548387</v>
      </c>
      <c r="CL9" s="177">
        <v>0.86554621848739488</v>
      </c>
      <c r="CM9" s="177">
        <v>0.12605042016806722</v>
      </c>
      <c r="CN9" s="177">
        <v>8.4033613445378148E-3</v>
      </c>
      <c r="CO9" s="177">
        <v>0</v>
      </c>
      <c r="CP9" s="177">
        <v>0</v>
      </c>
      <c r="CQ9" s="176">
        <v>119</v>
      </c>
      <c r="CR9" s="177">
        <v>0.95967741935483875</v>
      </c>
      <c r="CS9" s="177">
        <v>0.73584905660377353</v>
      </c>
      <c r="CT9" s="177">
        <v>0.24528301886792453</v>
      </c>
      <c r="CU9" s="177">
        <v>1.8867924528301886E-2</v>
      </c>
      <c r="CV9" s="177">
        <v>0</v>
      </c>
      <c r="CW9" s="177">
        <v>0</v>
      </c>
      <c r="CX9" s="176">
        <v>53</v>
      </c>
      <c r="CY9" s="177">
        <v>0.42741935483870969</v>
      </c>
      <c r="CZ9" s="177">
        <v>0.47916666666666669</v>
      </c>
      <c r="DA9" s="177">
        <v>0.47916666666666669</v>
      </c>
      <c r="DB9" s="177">
        <v>4.1666666666666664E-2</v>
      </c>
      <c r="DC9" s="177">
        <v>0</v>
      </c>
      <c r="DD9" s="177">
        <v>0</v>
      </c>
      <c r="DE9" s="176">
        <v>48</v>
      </c>
      <c r="DF9" s="177">
        <v>0.38709677419354838</v>
      </c>
      <c r="DG9" s="177">
        <v>0.42</v>
      </c>
      <c r="DH9" s="177">
        <v>0.44</v>
      </c>
      <c r="DI9" s="177">
        <v>0.08</v>
      </c>
      <c r="DJ9" s="177">
        <v>0.06</v>
      </c>
      <c r="DK9" s="177">
        <v>0</v>
      </c>
      <c r="DL9" s="176">
        <v>50</v>
      </c>
      <c r="DM9" s="177">
        <v>0.40322580645161288</v>
      </c>
      <c r="DN9" s="177">
        <v>0.39583333333333331</v>
      </c>
      <c r="DO9" s="177">
        <v>0.4375</v>
      </c>
      <c r="DP9" s="177">
        <v>0.10416666666666666</v>
      </c>
      <c r="DQ9" s="177">
        <v>6.25E-2</v>
      </c>
      <c r="DR9" s="177">
        <v>0</v>
      </c>
      <c r="DS9" s="176">
        <v>48</v>
      </c>
      <c r="DT9" s="177">
        <v>0.38709677419354838</v>
      </c>
      <c r="DU9" s="177">
        <v>0.5</v>
      </c>
      <c r="DV9" s="177">
        <v>0.44999999999999996</v>
      </c>
      <c r="DW9" s="177">
        <v>2.5000000000000001E-2</v>
      </c>
      <c r="DX9" s="177">
        <v>2.5000000000000001E-2</v>
      </c>
      <c r="DY9" s="177">
        <v>0</v>
      </c>
      <c r="DZ9" s="176">
        <v>40</v>
      </c>
      <c r="EA9" s="177">
        <v>0.32258064516129031</v>
      </c>
      <c r="EB9" s="177">
        <v>0.52631578947368418</v>
      </c>
      <c r="EC9" s="177">
        <v>0.4210526315789474</v>
      </c>
      <c r="ED9" s="177">
        <v>2.6315789473684213E-2</v>
      </c>
      <c r="EE9" s="177">
        <v>2.6315789473684213E-2</v>
      </c>
      <c r="EF9" s="177">
        <v>0</v>
      </c>
      <c r="EG9" s="176">
        <v>38</v>
      </c>
      <c r="EH9" s="177">
        <v>0.30645161290322581</v>
      </c>
      <c r="EI9" s="177">
        <v>0.85365853658536583</v>
      </c>
      <c r="EJ9" s="177">
        <v>0.13008130081300812</v>
      </c>
      <c r="EK9" s="177">
        <v>1.6260162601626015E-2</v>
      </c>
      <c r="EL9" s="177">
        <v>0</v>
      </c>
      <c r="EM9" s="177">
        <v>0</v>
      </c>
      <c r="EN9" s="176">
        <v>123</v>
      </c>
      <c r="EO9" s="177">
        <v>0.99193548387096775</v>
      </c>
      <c r="EP9" s="177">
        <v>0.73529411764705888</v>
      </c>
      <c r="EQ9" s="177">
        <v>0.22058823529411764</v>
      </c>
      <c r="ER9" s="177">
        <v>2.9411764705882353E-2</v>
      </c>
      <c r="ES9" s="177">
        <v>1.4705882352941176E-2</v>
      </c>
      <c r="ET9" s="177">
        <v>0</v>
      </c>
      <c r="EU9" s="176">
        <v>68</v>
      </c>
      <c r="EV9" s="177">
        <v>0.54838709677419351</v>
      </c>
      <c r="EW9" s="177">
        <v>0.73015873015873023</v>
      </c>
      <c r="EX9" s="177">
        <v>0.26984126984126983</v>
      </c>
      <c r="EY9" s="177">
        <v>0</v>
      </c>
      <c r="EZ9" s="177">
        <v>0</v>
      </c>
      <c r="FA9" s="177">
        <v>0</v>
      </c>
      <c r="FB9" s="176">
        <v>63</v>
      </c>
      <c r="FC9" s="177">
        <v>0.50806451612903225</v>
      </c>
      <c r="FD9" s="177">
        <v>0.69135802469135799</v>
      </c>
      <c r="FE9" s="177">
        <v>0.27160493827160492</v>
      </c>
      <c r="FF9" s="177">
        <v>2.4691358024691357E-2</v>
      </c>
      <c r="FG9" s="177">
        <v>1.2345679012345678E-2</v>
      </c>
      <c r="FH9" s="177">
        <v>0</v>
      </c>
      <c r="FI9" s="176">
        <v>81</v>
      </c>
      <c r="FJ9" s="177">
        <v>0.65322580645161288</v>
      </c>
      <c r="FK9" s="177">
        <v>0.74025974025974017</v>
      </c>
      <c r="FL9" s="177">
        <v>0.19480519480519479</v>
      </c>
      <c r="FM9" s="177">
        <v>2.5974025974025972E-2</v>
      </c>
      <c r="FN9" s="177">
        <v>3.896103896103896E-2</v>
      </c>
      <c r="FO9" s="177">
        <v>0</v>
      </c>
      <c r="FP9" s="176">
        <v>77</v>
      </c>
      <c r="FQ9" s="177">
        <v>0.62096774193548387</v>
      </c>
      <c r="FR9" s="177">
        <v>0.71153846153846145</v>
      </c>
      <c r="FS9" s="177">
        <v>0.23076923076923075</v>
      </c>
      <c r="FT9" s="177">
        <v>3.8461538461538457E-2</v>
      </c>
      <c r="FU9" s="177">
        <v>1.9230769230769228E-2</v>
      </c>
      <c r="FV9" s="177">
        <v>0</v>
      </c>
      <c r="FW9" s="176">
        <v>52</v>
      </c>
      <c r="FX9" s="177">
        <v>0.41935483870967744</v>
      </c>
      <c r="FY9" s="177">
        <v>0.84615384615384615</v>
      </c>
      <c r="FZ9" s="177">
        <v>0.11538461538461538</v>
      </c>
      <c r="GA9" s="177">
        <v>3.8461538461538457E-2</v>
      </c>
      <c r="GB9" s="177">
        <v>0</v>
      </c>
      <c r="GC9" s="177">
        <v>0</v>
      </c>
      <c r="GD9" s="176">
        <v>52</v>
      </c>
      <c r="GE9" s="177">
        <v>0.41935483870967744</v>
      </c>
      <c r="GF9" s="177">
        <v>0.77272727272727271</v>
      </c>
      <c r="GG9" s="177">
        <v>0.13636363636363638</v>
      </c>
      <c r="GH9" s="177">
        <v>9.0909090909090912E-2</v>
      </c>
      <c r="GI9" s="177">
        <v>0</v>
      </c>
      <c r="GJ9" s="177">
        <v>0</v>
      </c>
      <c r="GK9" s="176">
        <v>44</v>
      </c>
      <c r="GL9" s="177">
        <v>0.35483870967741937</v>
      </c>
      <c r="GM9" s="179" t="s">
        <v>232</v>
      </c>
      <c r="GN9" s="179" t="s">
        <v>232</v>
      </c>
      <c r="GO9" s="179" t="s">
        <v>232</v>
      </c>
      <c r="GP9" s="179" t="s">
        <v>232</v>
      </c>
      <c r="GQ9" s="179" t="s">
        <v>232</v>
      </c>
      <c r="GR9" s="176">
        <v>0</v>
      </c>
      <c r="GS9" s="177">
        <v>0</v>
      </c>
      <c r="GT9" s="179" t="s">
        <v>232</v>
      </c>
      <c r="GU9" s="179" t="s">
        <v>232</v>
      </c>
      <c r="GV9" s="179" t="s">
        <v>232</v>
      </c>
      <c r="GW9" s="179" t="s">
        <v>232</v>
      </c>
      <c r="GX9" s="179" t="s">
        <v>232</v>
      </c>
      <c r="GY9" s="176">
        <v>0</v>
      </c>
      <c r="GZ9" s="177">
        <v>0</v>
      </c>
      <c r="HA9" s="179" t="s">
        <v>232</v>
      </c>
      <c r="HB9" s="179" t="s">
        <v>232</v>
      </c>
      <c r="HC9" s="179" t="s">
        <v>232</v>
      </c>
      <c r="HD9" s="179" t="s">
        <v>232</v>
      </c>
      <c r="HE9" s="179" t="s">
        <v>232</v>
      </c>
      <c r="HF9" s="176">
        <v>0</v>
      </c>
      <c r="HG9" s="177">
        <v>0</v>
      </c>
      <c r="HH9" s="178">
        <v>9.2894736842105257</v>
      </c>
      <c r="HI9" s="176">
        <v>114</v>
      </c>
      <c r="HJ9" s="177">
        <v>0.91935483870967738</v>
      </c>
      <c r="HK9" s="177">
        <v>0.67479674796747968</v>
      </c>
      <c r="HL9" s="177">
        <v>0.27642276422764228</v>
      </c>
      <c r="HM9" s="177">
        <v>4.065040650406504E-2</v>
      </c>
      <c r="HN9" s="177">
        <v>8.1300813008130073E-3</v>
      </c>
      <c r="HO9" s="177">
        <v>0</v>
      </c>
      <c r="HP9" s="176">
        <v>123</v>
      </c>
      <c r="HQ9" s="177">
        <v>0.99193548387096775</v>
      </c>
      <c r="HR9" s="177">
        <v>0.59504132231404949</v>
      </c>
      <c r="HS9" s="177">
        <v>5.7851239669421482E-2</v>
      </c>
      <c r="HT9" s="177">
        <v>4.1322314049586771E-2</v>
      </c>
      <c r="HU9" s="177">
        <v>0.10743801652892562</v>
      </c>
      <c r="HV9" s="177">
        <v>0</v>
      </c>
      <c r="HW9" s="177">
        <v>4.9586776859504134E-2</v>
      </c>
      <c r="HX9" s="177">
        <v>4.9586776859504134E-2</v>
      </c>
      <c r="HY9" s="177">
        <v>2.4793388429752067E-2</v>
      </c>
      <c r="HZ9" s="177">
        <v>1.6528925619834711E-2</v>
      </c>
      <c r="IA9" s="177">
        <v>0.16528925619834708</v>
      </c>
      <c r="IB9" s="176">
        <v>121</v>
      </c>
      <c r="IC9" s="177">
        <v>0.97580645161290325</v>
      </c>
      <c r="ID9" s="178">
        <v>3.2471910112359552</v>
      </c>
      <c r="IE9" s="176">
        <v>89</v>
      </c>
      <c r="IF9" s="177">
        <v>0.717741935483871</v>
      </c>
      <c r="IG9" s="177">
        <v>0.31451612903225806</v>
      </c>
      <c r="IH9" s="177">
        <v>1</v>
      </c>
      <c r="II9" s="177">
        <v>0</v>
      </c>
      <c r="IJ9" s="176">
        <v>108</v>
      </c>
      <c r="IK9" s="177">
        <v>0.87096774193548387</v>
      </c>
      <c r="IL9" s="177">
        <v>0.8</v>
      </c>
      <c r="IM9" s="177">
        <v>0.2</v>
      </c>
      <c r="IN9" s="176">
        <v>40</v>
      </c>
      <c r="IO9" s="177">
        <v>0.32258064516129031</v>
      </c>
      <c r="IP9" s="177">
        <v>0.95588235294117641</v>
      </c>
      <c r="IQ9" s="177">
        <v>4.4117647058823532E-2</v>
      </c>
      <c r="IR9" s="176">
        <v>68</v>
      </c>
      <c r="IS9" s="177">
        <v>0.54838709677419351</v>
      </c>
      <c r="IT9" s="177">
        <v>0.98130841121495327</v>
      </c>
      <c r="IU9" s="177">
        <v>1.8691588785046728E-2</v>
      </c>
      <c r="IV9" s="176">
        <v>107</v>
      </c>
      <c r="IW9" s="177">
        <v>0.86290322580645162</v>
      </c>
      <c r="IX9" s="177">
        <v>0.98947368421052639</v>
      </c>
      <c r="IY9" s="177">
        <v>1.0526315789473684E-2</v>
      </c>
      <c r="IZ9" s="176">
        <v>95</v>
      </c>
      <c r="JA9" s="177">
        <v>0.7661290322580645</v>
      </c>
      <c r="JB9" s="177">
        <v>0.19354838709677419</v>
      </c>
      <c r="JC9" s="177">
        <v>0.49137931034482757</v>
      </c>
      <c r="JD9" s="177">
        <v>0.50862068965517238</v>
      </c>
      <c r="JE9" s="176">
        <v>116</v>
      </c>
      <c r="JF9" s="177">
        <v>0.93548387096774188</v>
      </c>
      <c r="JG9" s="177">
        <v>5.5045871559633031E-2</v>
      </c>
      <c r="JH9" s="177">
        <v>6.4220183486238522E-2</v>
      </c>
      <c r="JI9" s="177">
        <v>0.31192660550458717</v>
      </c>
      <c r="JJ9" s="177">
        <v>0.42201834862385323</v>
      </c>
      <c r="JK9" s="177">
        <v>0.14678899082568808</v>
      </c>
      <c r="JL9" s="176">
        <v>109</v>
      </c>
      <c r="JM9" s="177">
        <v>0.87903225806451613</v>
      </c>
      <c r="JN9" s="176">
        <v>103</v>
      </c>
      <c r="JO9" s="177">
        <v>0.83064516129032262</v>
      </c>
      <c r="JP9" s="179">
        <v>0</v>
      </c>
      <c r="JQ9" s="179">
        <v>0.2</v>
      </c>
      <c r="JR9" s="179">
        <v>0</v>
      </c>
      <c r="JS9" s="179">
        <v>0.8</v>
      </c>
      <c r="JT9" s="179">
        <v>0</v>
      </c>
      <c r="JU9" s="176">
        <v>5</v>
      </c>
      <c r="JV9" s="177">
        <v>4.0322580645161289E-2</v>
      </c>
      <c r="JW9" s="177">
        <v>0</v>
      </c>
      <c r="JX9" s="177">
        <v>1.8518518518518521E-2</v>
      </c>
      <c r="JY9" s="177">
        <v>3.7037037037037042E-2</v>
      </c>
      <c r="JZ9" s="177">
        <v>0.93518518518518523</v>
      </c>
      <c r="KA9" s="177">
        <v>9.2592592592592605E-3</v>
      </c>
      <c r="KB9" s="176">
        <v>108</v>
      </c>
      <c r="KC9" s="177">
        <v>0.87096774193548387</v>
      </c>
      <c r="KD9" s="177">
        <v>0.87628865979381454</v>
      </c>
      <c r="KE9" s="177">
        <v>7.2164948453608241E-2</v>
      </c>
      <c r="KF9" s="177">
        <v>6.1855670103092786E-2</v>
      </c>
      <c r="KG9" s="177">
        <v>1.0309278350515464E-2</v>
      </c>
      <c r="KH9" s="177">
        <v>0</v>
      </c>
      <c r="KI9" s="177">
        <v>0</v>
      </c>
      <c r="KJ9" s="177">
        <v>1.0309278350515464E-2</v>
      </c>
      <c r="KK9" s="177">
        <v>0</v>
      </c>
      <c r="KL9" s="177">
        <v>2.0618556701030927E-2</v>
      </c>
      <c r="KM9" s="176">
        <v>97</v>
      </c>
      <c r="KN9" s="180">
        <v>0.782258064516129</v>
      </c>
    </row>
    <row r="10" spans="1:300" s="150" customFormat="1" ht="24" customHeight="1" x14ac:dyDescent="0.25">
      <c r="A10" s="181">
        <v>14</v>
      </c>
      <c r="B10" s="182" t="s">
        <v>297</v>
      </c>
      <c r="C10" s="183" t="s">
        <v>5</v>
      </c>
      <c r="D10" s="183" t="s">
        <v>0</v>
      </c>
      <c r="E10" s="184">
        <v>39</v>
      </c>
      <c r="F10" s="185">
        <v>0.13157894736842107</v>
      </c>
      <c r="G10" s="185">
        <v>0.86842105263157909</v>
      </c>
      <c r="H10" s="184">
        <v>38</v>
      </c>
      <c r="I10" s="185">
        <v>0.97435897435897434</v>
      </c>
      <c r="J10" s="185">
        <v>0.69696969696969691</v>
      </c>
      <c r="K10" s="185">
        <v>0.30303030303030304</v>
      </c>
      <c r="L10" s="184">
        <v>33</v>
      </c>
      <c r="M10" s="185">
        <v>0.84615384615384615</v>
      </c>
      <c r="N10" s="185">
        <v>0.52173913043478259</v>
      </c>
      <c r="O10" s="185">
        <v>0.47826086956521741</v>
      </c>
      <c r="P10" s="184">
        <v>23</v>
      </c>
      <c r="Q10" s="185">
        <v>0.58974358974358976</v>
      </c>
      <c r="R10" s="185">
        <v>0.72972972972972971</v>
      </c>
      <c r="S10" s="185">
        <v>2.7027027027027025E-2</v>
      </c>
      <c r="T10" s="185">
        <v>2.7027027027027025E-2</v>
      </c>
      <c r="U10" s="185">
        <v>0.1081081081081081</v>
      </c>
      <c r="V10" s="185">
        <v>0</v>
      </c>
      <c r="W10" s="185">
        <v>0</v>
      </c>
      <c r="X10" s="185">
        <v>2.7027027027027025E-2</v>
      </c>
      <c r="Y10" s="185">
        <v>0.16216216216216214</v>
      </c>
      <c r="Z10" s="185">
        <v>0.16216216216216214</v>
      </c>
      <c r="AA10" s="185">
        <v>0</v>
      </c>
      <c r="AB10" s="185">
        <v>0</v>
      </c>
      <c r="AC10" s="185">
        <v>5.405405405405405E-2</v>
      </c>
      <c r="AD10" s="184">
        <v>37</v>
      </c>
      <c r="AE10" s="185">
        <v>0.94871794871794868</v>
      </c>
      <c r="AF10" s="185">
        <v>0.89743589743589747</v>
      </c>
      <c r="AG10" s="184">
        <v>35</v>
      </c>
      <c r="AH10" s="185">
        <v>0.63157894736842113</v>
      </c>
      <c r="AI10" s="185">
        <v>0</v>
      </c>
      <c r="AJ10" s="185">
        <v>2.6315789473684213E-2</v>
      </c>
      <c r="AK10" s="185">
        <v>0.73684210526315796</v>
      </c>
      <c r="AL10" s="185">
        <v>0.34210526315789475</v>
      </c>
      <c r="AM10" s="185">
        <v>0.63157894736842113</v>
      </c>
      <c r="AN10" s="185">
        <v>0.44736842105263164</v>
      </c>
      <c r="AO10" s="185">
        <v>0.10526315789473685</v>
      </c>
      <c r="AP10" s="185">
        <v>0.2105263157894737</v>
      </c>
      <c r="AQ10" s="185">
        <v>0.13157894736842107</v>
      </c>
      <c r="AR10" s="184">
        <v>38</v>
      </c>
      <c r="AS10" s="185">
        <v>0.97435897435897434</v>
      </c>
      <c r="AT10" s="186">
        <v>9.9473684210526319</v>
      </c>
      <c r="AU10" s="184">
        <v>38</v>
      </c>
      <c r="AV10" s="185">
        <v>0.97435897435897434</v>
      </c>
      <c r="AW10" s="186">
        <v>9.9473684210526319</v>
      </c>
      <c r="AX10" s="184">
        <v>38</v>
      </c>
      <c r="AY10" s="185">
        <v>0.97435897435897434</v>
      </c>
      <c r="AZ10" s="186">
        <v>9.9473684210526319</v>
      </c>
      <c r="BA10" s="184">
        <v>38</v>
      </c>
      <c r="BB10" s="185">
        <v>0.97435897435897434</v>
      </c>
      <c r="BC10" s="185">
        <v>0.74358974358974361</v>
      </c>
      <c r="BD10" s="185">
        <v>0.23076923076923078</v>
      </c>
      <c r="BE10" s="185">
        <v>0</v>
      </c>
      <c r="BF10" s="185">
        <v>2.5641025641025644E-2</v>
      </c>
      <c r="BG10" s="185">
        <v>0</v>
      </c>
      <c r="BH10" s="184">
        <v>39</v>
      </c>
      <c r="BI10" s="185">
        <v>1</v>
      </c>
      <c r="BJ10" s="185">
        <v>0.76923076923076916</v>
      </c>
      <c r="BK10" s="185">
        <v>0.20512820512820515</v>
      </c>
      <c r="BL10" s="185">
        <v>2.5641025641025644E-2</v>
      </c>
      <c r="BM10" s="185">
        <v>0</v>
      </c>
      <c r="BN10" s="185">
        <v>0</v>
      </c>
      <c r="BO10" s="184">
        <v>39</v>
      </c>
      <c r="BP10" s="185">
        <v>1</v>
      </c>
      <c r="BQ10" s="185">
        <v>0.89473684210526327</v>
      </c>
      <c r="BR10" s="185">
        <v>0.10526315789473685</v>
      </c>
      <c r="BS10" s="185">
        <v>0</v>
      </c>
      <c r="BT10" s="185">
        <v>0</v>
      </c>
      <c r="BU10" s="185">
        <v>0</v>
      </c>
      <c r="BV10" s="184">
        <v>38</v>
      </c>
      <c r="BW10" s="185">
        <v>0.97435897435897434</v>
      </c>
      <c r="BX10" s="185">
        <v>0.87179487179487192</v>
      </c>
      <c r="BY10" s="185">
        <v>0.10256410256410257</v>
      </c>
      <c r="BZ10" s="185">
        <v>2.5641025641025644E-2</v>
      </c>
      <c r="CA10" s="185">
        <v>0</v>
      </c>
      <c r="CB10" s="185">
        <v>0</v>
      </c>
      <c r="CC10" s="184">
        <v>39</v>
      </c>
      <c r="CD10" s="185">
        <v>1</v>
      </c>
      <c r="CE10" s="185">
        <v>0.61111111111111116</v>
      </c>
      <c r="CF10" s="185">
        <v>0.27777777777777779</v>
      </c>
      <c r="CG10" s="185">
        <v>8.3333333333333329E-2</v>
      </c>
      <c r="CH10" s="185">
        <v>2.7777777777777776E-2</v>
      </c>
      <c r="CI10" s="185">
        <v>0</v>
      </c>
      <c r="CJ10" s="184">
        <v>36</v>
      </c>
      <c r="CK10" s="185">
        <v>0.92307692307692313</v>
      </c>
      <c r="CL10" s="185">
        <v>0.92307692307692313</v>
      </c>
      <c r="CM10" s="185">
        <v>5.1282051282051287E-2</v>
      </c>
      <c r="CN10" s="185">
        <v>2.5641025641025644E-2</v>
      </c>
      <c r="CO10" s="185">
        <v>0</v>
      </c>
      <c r="CP10" s="185">
        <v>0</v>
      </c>
      <c r="CQ10" s="184">
        <v>39</v>
      </c>
      <c r="CR10" s="185">
        <v>1</v>
      </c>
      <c r="CS10" s="185">
        <v>0.69230769230769229</v>
      </c>
      <c r="CT10" s="185">
        <v>0.23076923076923078</v>
      </c>
      <c r="CU10" s="185">
        <v>7.6923076923076927E-2</v>
      </c>
      <c r="CV10" s="185">
        <v>0</v>
      </c>
      <c r="CW10" s="185">
        <v>0</v>
      </c>
      <c r="CX10" s="184">
        <v>13</v>
      </c>
      <c r="CY10" s="185">
        <v>0.33333333333333331</v>
      </c>
      <c r="CZ10" s="185">
        <v>0.5</v>
      </c>
      <c r="DA10" s="185">
        <v>0.41666666666666669</v>
      </c>
      <c r="DB10" s="185">
        <v>0</v>
      </c>
      <c r="DC10" s="185">
        <v>8.3333333333333329E-2</v>
      </c>
      <c r="DD10" s="185">
        <v>0</v>
      </c>
      <c r="DE10" s="184">
        <v>12</v>
      </c>
      <c r="DF10" s="185">
        <v>0.30769230769230771</v>
      </c>
      <c r="DG10" s="185">
        <v>0.59375</v>
      </c>
      <c r="DH10" s="185">
        <v>0.3125</v>
      </c>
      <c r="DI10" s="185">
        <v>6.25E-2</v>
      </c>
      <c r="DJ10" s="185">
        <v>3.125E-2</v>
      </c>
      <c r="DK10" s="185">
        <v>0</v>
      </c>
      <c r="DL10" s="184">
        <v>32</v>
      </c>
      <c r="DM10" s="185">
        <v>0.82051282051282048</v>
      </c>
      <c r="DN10" s="185">
        <v>0.60606060606060608</v>
      </c>
      <c r="DO10" s="185">
        <v>0.33333333333333331</v>
      </c>
      <c r="DP10" s="185">
        <v>6.0606060606060601E-2</v>
      </c>
      <c r="DQ10" s="185">
        <v>0</v>
      </c>
      <c r="DR10" s="185">
        <v>0</v>
      </c>
      <c r="DS10" s="184">
        <v>33</v>
      </c>
      <c r="DT10" s="185">
        <v>0.84615384615384615</v>
      </c>
      <c r="DU10" s="185">
        <v>0.70588235294117641</v>
      </c>
      <c r="DV10" s="185">
        <v>0.23529411764705879</v>
      </c>
      <c r="DW10" s="185">
        <v>5.8823529411764698E-2</v>
      </c>
      <c r="DX10" s="185">
        <v>0</v>
      </c>
      <c r="DY10" s="185">
        <v>0</v>
      </c>
      <c r="DZ10" s="184">
        <v>17</v>
      </c>
      <c r="EA10" s="185">
        <v>0.4358974358974359</v>
      </c>
      <c r="EB10" s="185">
        <v>0.8</v>
      </c>
      <c r="EC10" s="185">
        <v>0.13333333333333336</v>
      </c>
      <c r="ED10" s="185">
        <v>6.666666666666668E-2</v>
      </c>
      <c r="EE10" s="185">
        <v>0</v>
      </c>
      <c r="EF10" s="185">
        <v>0</v>
      </c>
      <c r="EG10" s="184">
        <v>15</v>
      </c>
      <c r="EH10" s="185">
        <v>0.38461538461538464</v>
      </c>
      <c r="EI10" s="185">
        <v>0.71794871794871795</v>
      </c>
      <c r="EJ10" s="185">
        <v>0.25641025641025644</v>
      </c>
      <c r="EK10" s="185">
        <v>0</v>
      </c>
      <c r="EL10" s="185">
        <v>2.5641025641025644E-2</v>
      </c>
      <c r="EM10" s="185">
        <v>0</v>
      </c>
      <c r="EN10" s="184">
        <v>39</v>
      </c>
      <c r="EO10" s="185">
        <v>1</v>
      </c>
      <c r="EP10" s="185">
        <v>0.81818181818181823</v>
      </c>
      <c r="EQ10" s="185">
        <v>0.18181818181818182</v>
      </c>
      <c r="ER10" s="185">
        <v>0</v>
      </c>
      <c r="ES10" s="185">
        <v>0</v>
      </c>
      <c r="ET10" s="185">
        <v>0</v>
      </c>
      <c r="EU10" s="184">
        <v>22</v>
      </c>
      <c r="EV10" s="185">
        <v>0.5641025641025641</v>
      </c>
      <c r="EW10" s="185">
        <v>0.7857142857142857</v>
      </c>
      <c r="EX10" s="185">
        <v>0.21428571428571427</v>
      </c>
      <c r="EY10" s="185">
        <v>0</v>
      </c>
      <c r="EZ10" s="185">
        <v>0</v>
      </c>
      <c r="FA10" s="185">
        <v>0</v>
      </c>
      <c r="FB10" s="184">
        <v>14</v>
      </c>
      <c r="FC10" s="185">
        <v>0.35897435897435898</v>
      </c>
      <c r="FD10" s="185">
        <v>0.8571428571428571</v>
      </c>
      <c r="FE10" s="185">
        <v>0.14285714285714288</v>
      </c>
      <c r="FF10" s="185">
        <v>0</v>
      </c>
      <c r="FG10" s="185">
        <v>0</v>
      </c>
      <c r="FH10" s="185">
        <v>0</v>
      </c>
      <c r="FI10" s="184">
        <v>35</v>
      </c>
      <c r="FJ10" s="185">
        <v>0.89743589743589747</v>
      </c>
      <c r="FK10" s="185">
        <v>1</v>
      </c>
      <c r="FL10" s="185">
        <v>0</v>
      </c>
      <c r="FM10" s="185">
        <v>0</v>
      </c>
      <c r="FN10" s="185">
        <v>0</v>
      </c>
      <c r="FO10" s="185">
        <v>0</v>
      </c>
      <c r="FP10" s="184">
        <v>36</v>
      </c>
      <c r="FQ10" s="185">
        <v>0.92307692307692313</v>
      </c>
      <c r="FR10" s="185">
        <v>0.8</v>
      </c>
      <c r="FS10" s="185">
        <v>0.2</v>
      </c>
      <c r="FT10" s="185">
        <v>0</v>
      </c>
      <c r="FU10" s="185">
        <v>0</v>
      </c>
      <c r="FV10" s="185">
        <v>0</v>
      </c>
      <c r="FW10" s="184">
        <v>5</v>
      </c>
      <c r="FX10" s="185">
        <v>0.12820512820512819</v>
      </c>
      <c r="FY10" s="185">
        <v>0.5</v>
      </c>
      <c r="FZ10" s="185">
        <v>0.375</v>
      </c>
      <c r="GA10" s="185">
        <v>0</v>
      </c>
      <c r="GB10" s="185">
        <v>0</v>
      </c>
      <c r="GC10" s="185">
        <v>0.125</v>
      </c>
      <c r="GD10" s="184">
        <v>8</v>
      </c>
      <c r="GE10" s="185">
        <v>0.20512820512820512</v>
      </c>
      <c r="GF10" s="185">
        <v>0.7599999999999999</v>
      </c>
      <c r="GG10" s="185">
        <v>0.12</v>
      </c>
      <c r="GH10" s="185">
        <v>0.08</v>
      </c>
      <c r="GI10" s="185">
        <v>0.04</v>
      </c>
      <c r="GJ10" s="185">
        <v>0</v>
      </c>
      <c r="GK10" s="184">
        <v>25</v>
      </c>
      <c r="GL10" s="185">
        <v>0.64102564102564108</v>
      </c>
      <c r="GM10" s="187" t="s">
        <v>232</v>
      </c>
      <c r="GN10" s="187" t="s">
        <v>232</v>
      </c>
      <c r="GO10" s="187" t="s">
        <v>232</v>
      </c>
      <c r="GP10" s="187" t="s">
        <v>232</v>
      </c>
      <c r="GQ10" s="187" t="s">
        <v>232</v>
      </c>
      <c r="GR10" s="184">
        <v>0</v>
      </c>
      <c r="GS10" s="185">
        <v>0</v>
      </c>
      <c r="GT10" s="187" t="s">
        <v>232</v>
      </c>
      <c r="GU10" s="187" t="s">
        <v>232</v>
      </c>
      <c r="GV10" s="187" t="s">
        <v>232</v>
      </c>
      <c r="GW10" s="187" t="s">
        <v>232</v>
      </c>
      <c r="GX10" s="187" t="s">
        <v>232</v>
      </c>
      <c r="GY10" s="184">
        <v>0</v>
      </c>
      <c r="GZ10" s="185">
        <v>0</v>
      </c>
      <c r="HA10" s="187" t="s">
        <v>232</v>
      </c>
      <c r="HB10" s="187" t="s">
        <v>232</v>
      </c>
      <c r="HC10" s="187" t="s">
        <v>232</v>
      </c>
      <c r="HD10" s="187" t="s">
        <v>232</v>
      </c>
      <c r="HE10" s="187" t="s">
        <v>232</v>
      </c>
      <c r="HF10" s="184">
        <v>0</v>
      </c>
      <c r="HG10" s="185">
        <v>0</v>
      </c>
      <c r="HH10" s="186">
        <v>9.6111111111111107</v>
      </c>
      <c r="HI10" s="184">
        <v>36</v>
      </c>
      <c r="HJ10" s="185">
        <v>0.92307692307692313</v>
      </c>
      <c r="HK10" s="185">
        <v>0.18421052631578949</v>
      </c>
      <c r="HL10" s="185">
        <v>0.5</v>
      </c>
      <c r="HM10" s="185">
        <v>0.2105263157894737</v>
      </c>
      <c r="HN10" s="185">
        <v>0.10526315789473685</v>
      </c>
      <c r="HO10" s="185">
        <v>0</v>
      </c>
      <c r="HP10" s="184">
        <v>38</v>
      </c>
      <c r="HQ10" s="185">
        <v>0.97435897435897434</v>
      </c>
      <c r="HR10" s="185">
        <v>0.43589743589743596</v>
      </c>
      <c r="HS10" s="185">
        <v>7.6923076923076927E-2</v>
      </c>
      <c r="HT10" s="185">
        <v>0.17948717948717949</v>
      </c>
      <c r="HU10" s="185">
        <v>0.17948717948717949</v>
      </c>
      <c r="HV10" s="185">
        <v>2.5641025641025644E-2</v>
      </c>
      <c r="HW10" s="185">
        <v>2.5641025641025644E-2</v>
      </c>
      <c r="HX10" s="185">
        <v>0.12820512820512822</v>
      </c>
      <c r="HY10" s="185">
        <v>7.6923076923076927E-2</v>
      </c>
      <c r="HZ10" s="185">
        <v>0.10256410256410257</v>
      </c>
      <c r="IA10" s="185">
        <v>0.20512820512820515</v>
      </c>
      <c r="IB10" s="184">
        <v>39</v>
      </c>
      <c r="IC10" s="185">
        <v>1</v>
      </c>
      <c r="ID10" s="186">
        <v>4.875</v>
      </c>
      <c r="IE10" s="184">
        <v>32</v>
      </c>
      <c r="IF10" s="185">
        <v>0.82051282051282048</v>
      </c>
      <c r="IG10" s="185">
        <v>0.41025641025641024</v>
      </c>
      <c r="IH10" s="185">
        <v>1</v>
      </c>
      <c r="II10" s="185">
        <v>0</v>
      </c>
      <c r="IJ10" s="184">
        <v>38</v>
      </c>
      <c r="IK10" s="185">
        <v>0.97435897435897434</v>
      </c>
      <c r="IL10" s="185">
        <v>1</v>
      </c>
      <c r="IM10" s="185">
        <v>0</v>
      </c>
      <c r="IN10" s="184">
        <v>10</v>
      </c>
      <c r="IO10" s="185">
        <v>0.25641025641025639</v>
      </c>
      <c r="IP10" s="185">
        <v>0.90909090909090906</v>
      </c>
      <c r="IQ10" s="185">
        <v>9.0909090909090912E-2</v>
      </c>
      <c r="IR10" s="184">
        <v>11</v>
      </c>
      <c r="IS10" s="185">
        <v>0.28205128205128205</v>
      </c>
      <c r="IT10" s="185">
        <v>0.96969696969696961</v>
      </c>
      <c r="IU10" s="185">
        <v>3.03030303030303E-2</v>
      </c>
      <c r="IV10" s="184">
        <v>33</v>
      </c>
      <c r="IW10" s="185">
        <v>0.84615384615384615</v>
      </c>
      <c r="IX10" s="185">
        <v>1</v>
      </c>
      <c r="IY10" s="185">
        <v>0</v>
      </c>
      <c r="IZ10" s="184">
        <v>31</v>
      </c>
      <c r="JA10" s="185">
        <v>0.79487179487179482</v>
      </c>
      <c r="JB10" s="185">
        <v>0.10256410256410256</v>
      </c>
      <c r="JC10" s="185">
        <v>0.76923076923076916</v>
      </c>
      <c r="JD10" s="185">
        <v>0.23076923076923078</v>
      </c>
      <c r="JE10" s="184">
        <v>39</v>
      </c>
      <c r="JF10" s="185">
        <v>1</v>
      </c>
      <c r="JG10" s="185">
        <v>0.19444444444444445</v>
      </c>
      <c r="JH10" s="185">
        <v>0.27777777777777779</v>
      </c>
      <c r="JI10" s="185">
        <v>0.27777777777777779</v>
      </c>
      <c r="JJ10" s="185">
        <v>0.19444444444444445</v>
      </c>
      <c r="JK10" s="185">
        <v>5.5555555555555552E-2</v>
      </c>
      <c r="JL10" s="184">
        <v>36</v>
      </c>
      <c r="JM10" s="185">
        <v>0.92307692307692313</v>
      </c>
      <c r="JN10" s="184">
        <v>19</v>
      </c>
      <c r="JO10" s="185">
        <v>0.48717948717948717</v>
      </c>
      <c r="JP10" s="185">
        <v>0</v>
      </c>
      <c r="JQ10" s="185">
        <v>0.5</v>
      </c>
      <c r="JR10" s="185">
        <v>0</v>
      </c>
      <c r="JS10" s="185">
        <v>0.375</v>
      </c>
      <c r="JT10" s="185">
        <v>0.125</v>
      </c>
      <c r="JU10" s="184">
        <v>16</v>
      </c>
      <c r="JV10" s="185">
        <v>0.41025641025641024</v>
      </c>
      <c r="JW10" s="185">
        <v>2.7027027027027025E-2</v>
      </c>
      <c r="JX10" s="185">
        <v>0</v>
      </c>
      <c r="JY10" s="185">
        <v>2.7027027027027025E-2</v>
      </c>
      <c r="JZ10" s="185">
        <v>0.94594594594594583</v>
      </c>
      <c r="KA10" s="185">
        <v>0</v>
      </c>
      <c r="KB10" s="184">
        <v>37</v>
      </c>
      <c r="KC10" s="185">
        <v>0.94871794871794868</v>
      </c>
      <c r="KD10" s="185">
        <v>1</v>
      </c>
      <c r="KE10" s="185">
        <v>0</v>
      </c>
      <c r="KF10" s="185">
        <v>0</v>
      </c>
      <c r="KG10" s="185">
        <v>0</v>
      </c>
      <c r="KH10" s="185">
        <v>0</v>
      </c>
      <c r="KI10" s="185">
        <v>0</v>
      </c>
      <c r="KJ10" s="185">
        <v>0</v>
      </c>
      <c r="KK10" s="185">
        <v>0</v>
      </c>
      <c r="KL10" s="185">
        <v>0</v>
      </c>
      <c r="KM10" s="184">
        <v>35</v>
      </c>
      <c r="KN10" s="188">
        <v>0.89743589743589747</v>
      </c>
    </row>
    <row r="11" spans="1:300" s="150" customFormat="1" ht="24" customHeight="1" x14ac:dyDescent="0.25">
      <c r="A11" s="173">
        <v>17</v>
      </c>
      <c r="B11" s="174" t="s">
        <v>241</v>
      </c>
      <c r="C11" s="175" t="s">
        <v>4</v>
      </c>
      <c r="D11" s="175" t="s">
        <v>0</v>
      </c>
      <c r="E11" s="176">
        <v>131</v>
      </c>
      <c r="F11" s="177">
        <v>0.19166666666666665</v>
      </c>
      <c r="G11" s="177">
        <v>0.80833333333333335</v>
      </c>
      <c r="H11" s="176">
        <v>120</v>
      </c>
      <c r="I11" s="177">
        <v>0.91603053435114501</v>
      </c>
      <c r="J11" s="177">
        <v>0.73737373737373735</v>
      </c>
      <c r="K11" s="177">
        <v>0.2626262626262626</v>
      </c>
      <c r="L11" s="176">
        <v>99</v>
      </c>
      <c r="M11" s="177">
        <v>0.75572519083969469</v>
      </c>
      <c r="N11" s="177">
        <v>0.4606741573033708</v>
      </c>
      <c r="O11" s="177">
        <v>0.5393258426966292</v>
      </c>
      <c r="P11" s="176">
        <v>89</v>
      </c>
      <c r="Q11" s="177">
        <v>0.67938931297709926</v>
      </c>
      <c r="R11" s="177">
        <v>0.14166666666666666</v>
      </c>
      <c r="S11" s="177">
        <v>5.8333333333333334E-2</v>
      </c>
      <c r="T11" s="177">
        <v>0.44999999999999996</v>
      </c>
      <c r="U11" s="177">
        <v>4.1666666666666664E-2</v>
      </c>
      <c r="V11" s="177">
        <v>0.40833333333333333</v>
      </c>
      <c r="W11" s="177">
        <v>8.3333333333333332E-3</v>
      </c>
      <c r="X11" s="177">
        <v>2.4999999999999998E-2</v>
      </c>
      <c r="Y11" s="177">
        <v>0.125</v>
      </c>
      <c r="Z11" s="177">
        <v>0.125</v>
      </c>
      <c r="AA11" s="177">
        <v>7.4999999999999997E-2</v>
      </c>
      <c r="AB11" s="177">
        <v>1.6666666666666666E-2</v>
      </c>
      <c r="AC11" s="177">
        <v>4.9999999999999996E-2</v>
      </c>
      <c r="AD11" s="176">
        <v>120</v>
      </c>
      <c r="AE11" s="177">
        <v>0.91603053435114501</v>
      </c>
      <c r="AF11" s="177">
        <v>0.77862595419847325</v>
      </c>
      <c r="AG11" s="176">
        <v>102</v>
      </c>
      <c r="AH11" s="177">
        <v>0.61864406779661008</v>
      </c>
      <c r="AI11" s="177">
        <v>0.39830508474576271</v>
      </c>
      <c r="AJ11" s="177">
        <v>0.17796610169491525</v>
      </c>
      <c r="AK11" s="177">
        <v>0.53389830508474578</v>
      </c>
      <c r="AL11" s="177">
        <v>0.55084745762711862</v>
      </c>
      <c r="AM11" s="177">
        <v>0.43220338983050843</v>
      </c>
      <c r="AN11" s="177">
        <v>0.4152542372881356</v>
      </c>
      <c r="AO11" s="177">
        <v>0.14406779661016947</v>
      </c>
      <c r="AP11" s="177">
        <v>0.16949152542372878</v>
      </c>
      <c r="AQ11" s="177">
        <v>0.10169491525423728</v>
      </c>
      <c r="AR11" s="176">
        <v>118</v>
      </c>
      <c r="AS11" s="177">
        <v>0.9007633587786259</v>
      </c>
      <c r="AT11" s="178">
        <v>9.7881355932203391</v>
      </c>
      <c r="AU11" s="176">
        <v>118</v>
      </c>
      <c r="AV11" s="177">
        <v>0.9007633587786259</v>
      </c>
      <c r="AW11" s="178">
        <v>9.796610169491526</v>
      </c>
      <c r="AX11" s="176">
        <v>118</v>
      </c>
      <c r="AY11" s="177">
        <v>0.9007633587786259</v>
      </c>
      <c r="AZ11" s="178">
        <v>9.7739130434782613</v>
      </c>
      <c r="BA11" s="176">
        <v>115</v>
      </c>
      <c r="BB11" s="177">
        <v>0.87786259541984735</v>
      </c>
      <c r="BC11" s="177">
        <v>0.78125</v>
      </c>
      <c r="BD11" s="177">
        <v>0.1875</v>
      </c>
      <c r="BE11" s="177">
        <v>2.34375E-2</v>
      </c>
      <c r="BF11" s="177">
        <v>7.8125E-3</v>
      </c>
      <c r="BG11" s="177">
        <v>0</v>
      </c>
      <c r="BH11" s="176">
        <v>128</v>
      </c>
      <c r="BI11" s="177">
        <v>0.97709923664122134</v>
      </c>
      <c r="BJ11" s="177">
        <v>0.82945736434108519</v>
      </c>
      <c r="BK11" s="177">
        <v>0.14728682170542634</v>
      </c>
      <c r="BL11" s="177">
        <v>1.5503875968992248E-2</v>
      </c>
      <c r="BM11" s="177">
        <v>7.7519379844961239E-3</v>
      </c>
      <c r="BN11" s="177">
        <v>0</v>
      </c>
      <c r="BO11" s="176">
        <v>129</v>
      </c>
      <c r="BP11" s="177">
        <v>0.98473282442748089</v>
      </c>
      <c r="BQ11" s="177">
        <v>0.80314960629921262</v>
      </c>
      <c r="BR11" s="177">
        <v>0.14960629921259841</v>
      </c>
      <c r="BS11" s="177">
        <v>3.937007874015748E-2</v>
      </c>
      <c r="BT11" s="177">
        <v>7.874015748031496E-3</v>
      </c>
      <c r="BU11" s="177">
        <v>0</v>
      </c>
      <c r="BV11" s="176">
        <v>127</v>
      </c>
      <c r="BW11" s="177">
        <v>0.96946564885496178</v>
      </c>
      <c r="BX11" s="177">
        <v>0.83720930232558133</v>
      </c>
      <c r="BY11" s="177">
        <v>0.14728682170542634</v>
      </c>
      <c r="BZ11" s="177">
        <v>1.5503875968992248E-2</v>
      </c>
      <c r="CA11" s="177">
        <v>0</v>
      </c>
      <c r="CB11" s="177">
        <v>0</v>
      </c>
      <c r="CC11" s="176">
        <v>129</v>
      </c>
      <c r="CD11" s="177">
        <v>0.98473282442748089</v>
      </c>
      <c r="CE11" s="177">
        <v>0.61538461538461531</v>
      </c>
      <c r="CF11" s="177">
        <v>0.27350427350427348</v>
      </c>
      <c r="CG11" s="177">
        <v>5.9829059829059832E-2</v>
      </c>
      <c r="CH11" s="177">
        <v>3.4188034188034185E-2</v>
      </c>
      <c r="CI11" s="177">
        <v>1.7094017094017092E-2</v>
      </c>
      <c r="CJ11" s="176">
        <v>117</v>
      </c>
      <c r="CK11" s="177">
        <v>0.89312977099236646</v>
      </c>
      <c r="CL11" s="177">
        <v>0.93023255813953487</v>
      </c>
      <c r="CM11" s="177">
        <v>6.2015503875968991E-2</v>
      </c>
      <c r="CN11" s="177">
        <v>7.7519379844961239E-3</v>
      </c>
      <c r="CO11" s="177">
        <v>0</v>
      </c>
      <c r="CP11" s="177">
        <v>0</v>
      </c>
      <c r="CQ11" s="176">
        <v>129</v>
      </c>
      <c r="CR11" s="177">
        <v>0.98473282442748089</v>
      </c>
      <c r="CS11" s="177">
        <v>0.84931506849315075</v>
      </c>
      <c r="CT11" s="177">
        <v>0.15068493150684933</v>
      </c>
      <c r="CU11" s="177">
        <v>0</v>
      </c>
      <c r="CV11" s="177">
        <v>0</v>
      </c>
      <c r="CW11" s="177">
        <v>0</v>
      </c>
      <c r="CX11" s="176">
        <v>73</v>
      </c>
      <c r="CY11" s="177">
        <v>0.5572519083969466</v>
      </c>
      <c r="CZ11" s="177">
        <v>0.6</v>
      </c>
      <c r="DA11" s="177">
        <v>0.32307692307692309</v>
      </c>
      <c r="DB11" s="177">
        <v>7.6923076923076913E-2</v>
      </c>
      <c r="DC11" s="177">
        <v>0</v>
      </c>
      <c r="DD11" s="177">
        <v>0</v>
      </c>
      <c r="DE11" s="176">
        <v>65</v>
      </c>
      <c r="DF11" s="177">
        <v>0.49618320610687022</v>
      </c>
      <c r="DG11" s="177">
        <v>0.51724137931034486</v>
      </c>
      <c r="DH11" s="177">
        <v>0.41379310344827586</v>
      </c>
      <c r="DI11" s="177">
        <v>6.8965517241379309E-2</v>
      </c>
      <c r="DJ11" s="177">
        <v>0</v>
      </c>
      <c r="DK11" s="177">
        <v>0</v>
      </c>
      <c r="DL11" s="176">
        <v>58</v>
      </c>
      <c r="DM11" s="177">
        <v>0.44274809160305345</v>
      </c>
      <c r="DN11" s="177">
        <v>0.48275862068965519</v>
      </c>
      <c r="DO11" s="177">
        <v>0.48275862068965519</v>
      </c>
      <c r="DP11" s="177">
        <v>1.7241379310344827E-2</v>
      </c>
      <c r="DQ11" s="177">
        <v>1.7241379310344827E-2</v>
      </c>
      <c r="DR11" s="177">
        <v>0</v>
      </c>
      <c r="DS11" s="176">
        <v>58</v>
      </c>
      <c r="DT11" s="177">
        <v>0.44274809160305345</v>
      </c>
      <c r="DU11" s="177">
        <v>0.58823529411764708</v>
      </c>
      <c r="DV11" s="177">
        <v>0.39215686274509803</v>
      </c>
      <c r="DW11" s="177">
        <v>1.9607843137254902E-2</v>
      </c>
      <c r="DX11" s="177">
        <v>0</v>
      </c>
      <c r="DY11" s="177">
        <v>0</v>
      </c>
      <c r="DZ11" s="176">
        <v>51</v>
      </c>
      <c r="EA11" s="177">
        <v>0.38931297709923662</v>
      </c>
      <c r="EB11" s="177">
        <v>0.6875</v>
      </c>
      <c r="EC11" s="177">
        <v>0.29166666666666669</v>
      </c>
      <c r="ED11" s="177">
        <v>2.0833333333333332E-2</v>
      </c>
      <c r="EE11" s="177">
        <v>0</v>
      </c>
      <c r="EF11" s="177">
        <v>0</v>
      </c>
      <c r="EG11" s="176">
        <v>48</v>
      </c>
      <c r="EH11" s="177">
        <v>0.36641221374045801</v>
      </c>
      <c r="EI11" s="177">
        <v>0.93495934959349591</v>
      </c>
      <c r="EJ11" s="177">
        <v>5.6910569105691061E-2</v>
      </c>
      <c r="EK11" s="177">
        <v>8.1300813008130073E-3</v>
      </c>
      <c r="EL11" s="177">
        <v>0</v>
      </c>
      <c r="EM11" s="177">
        <v>0</v>
      </c>
      <c r="EN11" s="176">
        <v>123</v>
      </c>
      <c r="EO11" s="177">
        <v>0.93893129770992367</v>
      </c>
      <c r="EP11" s="177">
        <v>0.77611940298507465</v>
      </c>
      <c r="EQ11" s="177">
        <v>0.22388059701492538</v>
      </c>
      <c r="ER11" s="177">
        <v>0</v>
      </c>
      <c r="ES11" s="177">
        <v>0</v>
      </c>
      <c r="ET11" s="177">
        <v>0</v>
      </c>
      <c r="EU11" s="176">
        <v>67</v>
      </c>
      <c r="EV11" s="177">
        <v>0.51145038167938928</v>
      </c>
      <c r="EW11" s="177">
        <v>0.7142857142857143</v>
      </c>
      <c r="EX11" s="177">
        <v>0.26984126984126983</v>
      </c>
      <c r="EY11" s="177">
        <v>1.5873015873015872E-2</v>
      </c>
      <c r="EZ11" s="177">
        <v>0</v>
      </c>
      <c r="FA11" s="177">
        <v>0</v>
      </c>
      <c r="FB11" s="176">
        <v>63</v>
      </c>
      <c r="FC11" s="177">
        <v>0.48091603053435117</v>
      </c>
      <c r="FD11" s="177">
        <v>0.86734693877551028</v>
      </c>
      <c r="FE11" s="177">
        <v>0.11224489795918367</v>
      </c>
      <c r="FF11" s="177">
        <v>1.0204081632653062E-2</v>
      </c>
      <c r="FG11" s="177">
        <v>1.0204081632653062E-2</v>
      </c>
      <c r="FH11" s="177">
        <v>0</v>
      </c>
      <c r="FI11" s="176">
        <v>98</v>
      </c>
      <c r="FJ11" s="177">
        <v>0.74809160305343514</v>
      </c>
      <c r="FK11" s="177">
        <v>0.91397849462365599</v>
      </c>
      <c r="FL11" s="177">
        <v>7.5268817204301078E-2</v>
      </c>
      <c r="FM11" s="177">
        <v>0</v>
      </c>
      <c r="FN11" s="177">
        <v>1.075268817204301E-2</v>
      </c>
      <c r="FO11" s="177">
        <v>0</v>
      </c>
      <c r="FP11" s="176">
        <v>93</v>
      </c>
      <c r="FQ11" s="177">
        <v>0.70992366412213737</v>
      </c>
      <c r="FR11" s="177">
        <v>0.8214285714285714</v>
      </c>
      <c r="FS11" s="177">
        <v>0.1607142857142857</v>
      </c>
      <c r="FT11" s="177">
        <v>0</v>
      </c>
      <c r="FU11" s="177">
        <v>1.7857142857142856E-2</v>
      </c>
      <c r="FV11" s="177">
        <v>0</v>
      </c>
      <c r="FW11" s="176">
        <v>56</v>
      </c>
      <c r="FX11" s="177">
        <v>0.42748091603053434</v>
      </c>
      <c r="FY11" s="177">
        <v>0.82692307692307698</v>
      </c>
      <c r="FZ11" s="177">
        <v>0.15384615384615385</v>
      </c>
      <c r="GA11" s="177">
        <v>1.9230769230769232E-2</v>
      </c>
      <c r="GB11" s="177">
        <v>0</v>
      </c>
      <c r="GC11" s="177">
        <v>0</v>
      </c>
      <c r="GD11" s="176">
        <v>52</v>
      </c>
      <c r="GE11" s="177">
        <v>0.39694656488549618</v>
      </c>
      <c r="GF11" s="177">
        <v>0.81632653061224481</v>
      </c>
      <c r="GG11" s="177">
        <v>0.16326530612244899</v>
      </c>
      <c r="GH11" s="177">
        <v>2.0408163265306124E-2</v>
      </c>
      <c r="GI11" s="177">
        <v>0</v>
      </c>
      <c r="GJ11" s="177">
        <v>0</v>
      </c>
      <c r="GK11" s="176">
        <v>49</v>
      </c>
      <c r="GL11" s="177">
        <v>0.37404580152671757</v>
      </c>
      <c r="GM11" s="179" t="s">
        <v>232</v>
      </c>
      <c r="GN11" s="179" t="s">
        <v>232</v>
      </c>
      <c r="GO11" s="179" t="s">
        <v>232</v>
      </c>
      <c r="GP11" s="179" t="s">
        <v>232</v>
      </c>
      <c r="GQ11" s="179" t="s">
        <v>232</v>
      </c>
      <c r="GR11" s="176">
        <v>0</v>
      </c>
      <c r="GS11" s="177">
        <v>0</v>
      </c>
      <c r="GT11" s="179" t="s">
        <v>232</v>
      </c>
      <c r="GU11" s="179" t="s">
        <v>232</v>
      </c>
      <c r="GV11" s="179" t="s">
        <v>232</v>
      </c>
      <c r="GW11" s="179" t="s">
        <v>232</v>
      </c>
      <c r="GX11" s="179" t="s">
        <v>232</v>
      </c>
      <c r="GY11" s="176">
        <v>0</v>
      </c>
      <c r="GZ11" s="177">
        <v>0</v>
      </c>
      <c r="HA11" s="179" t="s">
        <v>232</v>
      </c>
      <c r="HB11" s="179" t="s">
        <v>232</v>
      </c>
      <c r="HC11" s="179" t="s">
        <v>232</v>
      </c>
      <c r="HD11" s="179" t="s">
        <v>232</v>
      </c>
      <c r="HE11" s="179" t="s">
        <v>232</v>
      </c>
      <c r="HF11" s="176">
        <v>0</v>
      </c>
      <c r="HG11" s="177">
        <v>0</v>
      </c>
      <c r="HH11" s="178">
        <v>9.4727272727272727</v>
      </c>
      <c r="HI11" s="176">
        <v>110</v>
      </c>
      <c r="HJ11" s="177">
        <v>0.83969465648854957</v>
      </c>
      <c r="HK11" s="177">
        <v>0.48245614035087714</v>
      </c>
      <c r="HL11" s="177">
        <v>0.37719298245614036</v>
      </c>
      <c r="HM11" s="177">
        <v>0.12280701754385966</v>
      </c>
      <c r="HN11" s="177">
        <v>8.771929824561403E-3</v>
      </c>
      <c r="HO11" s="177">
        <v>8.771929824561403E-3</v>
      </c>
      <c r="HP11" s="176">
        <v>114</v>
      </c>
      <c r="HQ11" s="177">
        <v>0.87022900763358779</v>
      </c>
      <c r="HR11" s="177">
        <v>0.44166666666666665</v>
      </c>
      <c r="HS11" s="177">
        <v>2.4999999999999998E-2</v>
      </c>
      <c r="HT11" s="177">
        <v>0.13333333333333333</v>
      </c>
      <c r="HU11" s="177">
        <v>0.24166666666666667</v>
      </c>
      <c r="HV11" s="177">
        <v>1.6666666666666666E-2</v>
      </c>
      <c r="HW11" s="177">
        <v>4.1666666666666664E-2</v>
      </c>
      <c r="HX11" s="177">
        <v>0.23333333333333334</v>
      </c>
      <c r="HY11" s="177">
        <v>2.4999999999999998E-2</v>
      </c>
      <c r="HZ11" s="177">
        <v>5.8333333333333334E-2</v>
      </c>
      <c r="IA11" s="177">
        <v>0.11666666666666667</v>
      </c>
      <c r="IB11" s="176">
        <v>120</v>
      </c>
      <c r="IC11" s="177">
        <v>0.91603053435114501</v>
      </c>
      <c r="ID11" s="178">
        <v>2.7395833333333335</v>
      </c>
      <c r="IE11" s="176">
        <v>96</v>
      </c>
      <c r="IF11" s="177">
        <v>0.73282442748091603</v>
      </c>
      <c r="IG11" s="177">
        <v>0.29007633587786258</v>
      </c>
      <c r="IH11" s="177">
        <v>0.98130841121495327</v>
      </c>
      <c r="II11" s="177">
        <v>1.8691588785046731E-2</v>
      </c>
      <c r="IJ11" s="176">
        <v>107</v>
      </c>
      <c r="IK11" s="177">
        <v>0.81679389312977102</v>
      </c>
      <c r="IL11" s="177">
        <v>0.8787878787878789</v>
      </c>
      <c r="IM11" s="177">
        <v>0.12121212121212122</v>
      </c>
      <c r="IN11" s="176">
        <v>33</v>
      </c>
      <c r="IO11" s="177">
        <v>0.25190839694656486</v>
      </c>
      <c r="IP11" s="177">
        <v>0.98529411764705888</v>
      </c>
      <c r="IQ11" s="177">
        <v>1.4705882352941176E-2</v>
      </c>
      <c r="IR11" s="176">
        <v>68</v>
      </c>
      <c r="IS11" s="177">
        <v>0.51908396946564883</v>
      </c>
      <c r="IT11" s="177">
        <v>1</v>
      </c>
      <c r="IU11" s="177">
        <v>0</v>
      </c>
      <c r="IV11" s="176">
        <v>99</v>
      </c>
      <c r="IW11" s="177">
        <v>0.75572519083969469</v>
      </c>
      <c r="IX11" s="177">
        <v>1</v>
      </c>
      <c r="IY11" s="177">
        <v>0</v>
      </c>
      <c r="IZ11" s="176">
        <v>96</v>
      </c>
      <c r="JA11" s="177">
        <v>0.73282442748091603</v>
      </c>
      <c r="JB11" s="177">
        <v>0.21374045801526717</v>
      </c>
      <c r="JC11" s="177">
        <v>0.56692913385826771</v>
      </c>
      <c r="JD11" s="177">
        <v>0.43307086614173224</v>
      </c>
      <c r="JE11" s="176">
        <v>127</v>
      </c>
      <c r="JF11" s="177">
        <v>0.96946564885496178</v>
      </c>
      <c r="JG11" s="177">
        <v>3.4782608695652174E-2</v>
      </c>
      <c r="JH11" s="177">
        <v>0.11304347826086955</v>
      </c>
      <c r="JI11" s="177">
        <v>0.36521739130434783</v>
      </c>
      <c r="JJ11" s="177">
        <v>0.36521739130434783</v>
      </c>
      <c r="JK11" s="177">
        <v>0.12173913043478261</v>
      </c>
      <c r="JL11" s="176">
        <v>115</v>
      </c>
      <c r="JM11" s="177">
        <v>0.87786259541984735</v>
      </c>
      <c r="JN11" s="176">
        <v>105</v>
      </c>
      <c r="JO11" s="177">
        <v>0.80152671755725191</v>
      </c>
      <c r="JP11" s="179" t="s">
        <v>232</v>
      </c>
      <c r="JQ11" s="179" t="s">
        <v>232</v>
      </c>
      <c r="JR11" s="179" t="s">
        <v>232</v>
      </c>
      <c r="JS11" s="179" t="s">
        <v>232</v>
      </c>
      <c r="JT11" s="179" t="s">
        <v>232</v>
      </c>
      <c r="JU11" s="176">
        <v>0</v>
      </c>
      <c r="JV11" s="177">
        <v>0</v>
      </c>
      <c r="JW11" s="177">
        <v>0</v>
      </c>
      <c r="JX11" s="177">
        <v>0</v>
      </c>
      <c r="JY11" s="177">
        <v>8.0645161290322578E-3</v>
      </c>
      <c r="JZ11" s="177">
        <v>0.99193548387096775</v>
      </c>
      <c r="KA11" s="177">
        <v>0</v>
      </c>
      <c r="KB11" s="176">
        <v>124</v>
      </c>
      <c r="KC11" s="177">
        <v>0.94656488549618323</v>
      </c>
      <c r="KD11" s="177">
        <v>0.85585585585585588</v>
      </c>
      <c r="KE11" s="177">
        <v>5.4054054054054057E-2</v>
      </c>
      <c r="KF11" s="177">
        <v>7.2072072072072071E-2</v>
      </c>
      <c r="KG11" s="177">
        <v>1.8018018018018018E-2</v>
      </c>
      <c r="KH11" s="177">
        <v>2.7027027027027029E-2</v>
      </c>
      <c r="KI11" s="177">
        <v>1.8018018018018018E-2</v>
      </c>
      <c r="KJ11" s="177">
        <v>4.5045045045045043E-2</v>
      </c>
      <c r="KK11" s="177">
        <v>1.8018018018018018E-2</v>
      </c>
      <c r="KL11" s="177">
        <v>1.8018018018018018E-2</v>
      </c>
      <c r="KM11" s="176">
        <v>111</v>
      </c>
      <c r="KN11" s="180">
        <v>0.84732824427480913</v>
      </c>
    </row>
    <row r="12" spans="1:300" s="150" customFormat="1" ht="24" customHeight="1" x14ac:dyDescent="0.25">
      <c r="A12" s="181">
        <v>19</v>
      </c>
      <c r="B12" s="182" t="s">
        <v>242</v>
      </c>
      <c r="C12" s="183" t="s">
        <v>4</v>
      </c>
      <c r="D12" s="183" t="s">
        <v>0</v>
      </c>
      <c r="E12" s="184">
        <v>40</v>
      </c>
      <c r="F12" s="185">
        <v>0.17948717948717946</v>
      </c>
      <c r="G12" s="185">
        <v>0.82051282051282048</v>
      </c>
      <c r="H12" s="184">
        <v>39</v>
      </c>
      <c r="I12" s="185">
        <v>0.97499999999999998</v>
      </c>
      <c r="J12" s="185">
        <v>0.93548387096774188</v>
      </c>
      <c r="K12" s="185">
        <v>6.4516129032258063E-2</v>
      </c>
      <c r="L12" s="184">
        <v>31</v>
      </c>
      <c r="M12" s="185">
        <v>0.77500000000000002</v>
      </c>
      <c r="N12" s="185">
        <v>0.61764705882352944</v>
      </c>
      <c r="O12" s="185">
        <v>0.38235294117647056</v>
      </c>
      <c r="P12" s="184">
        <v>34</v>
      </c>
      <c r="Q12" s="185">
        <v>0.85</v>
      </c>
      <c r="R12" s="185">
        <v>0.20512820512820512</v>
      </c>
      <c r="S12" s="185">
        <v>0.10256410256410256</v>
      </c>
      <c r="T12" s="185">
        <v>0.4358974358974359</v>
      </c>
      <c r="U12" s="185">
        <v>0.23076923076923075</v>
      </c>
      <c r="V12" s="185">
        <v>0.51282051282051277</v>
      </c>
      <c r="W12" s="185">
        <v>7.6923076923076913E-2</v>
      </c>
      <c r="X12" s="185">
        <v>0</v>
      </c>
      <c r="Y12" s="185">
        <v>0.10256410256410256</v>
      </c>
      <c r="Z12" s="185">
        <v>0.17948717948717946</v>
      </c>
      <c r="AA12" s="185">
        <v>0.12820512820512819</v>
      </c>
      <c r="AB12" s="185">
        <v>0</v>
      </c>
      <c r="AC12" s="185">
        <v>5.128205128205128E-2</v>
      </c>
      <c r="AD12" s="184">
        <v>39</v>
      </c>
      <c r="AE12" s="185">
        <v>0.97499999999999998</v>
      </c>
      <c r="AF12" s="185">
        <v>0.65</v>
      </c>
      <c r="AG12" s="184">
        <v>26</v>
      </c>
      <c r="AH12" s="185">
        <v>0.13513513513513514</v>
      </c>
      <c r="AI12" s="185">
        <v>0.32432432432432429</v>
      </c>
      <c r="AJ12" s="185">
        <v>0.13513513513513514</v>
      </c>
      <c r="AK12" s="185">
        <v>8.1081081081081072E-2</v>
      </c>
      <c r="AL12" s="185">
        <v>0.40540540540540537</v>
      </c>
      <c r="AM12" s="185">
        <v>0.16216216216216214</v>
      </c>
      <c r="AN12" s="185">
        <v>0.29729729729729731</v>
      </c>
      <c r="AO12" s="185">
        <v>0.37837837837837834</v>
      </c>
      <c r="AP12" s="185">
        <v>2.7027027027027025E-2</v>
      </c>
      <c r="AQ12" s="185">
        <v>0.13513513513513514</v>
      </c>
      <c r="AR12" s="184">
        <v>37</v>
      </c>
      <c r="AS12" s="185">
        <v>0.92500000000000004</v>
      </c>
      <c r="AT12" s="186">
        <v>9.7837837837837842</v>
      </c>
      <c r="AU12" s="184">
        <v>37</v>
      </c>
      <c r="AV12" s="185">
        <v>0.92500000000000004</v>
      </c>
      <c r="AW12" s="186">
        <v>9.9444444444444446</v>
      </c>
      <c r="AX12" s="184">
        <v>36</v>
      </c>
      <c r="AY12" s="185">
        <v>0.9</v>
      </c>
      <c r="AZ12" s="186">
        <v>9.8611111111111107</v>
      </c>
      <c r="BA12" s="184">
        <v>36</v>
      </c>
      <c r="BB12" s="185">
        <v>0.9</v>
      </c>
      <c r="BC12" s="185">
        <v>0.70270270270270263</v>
      </c>
      <c r="BD12" s="185">
        <v>0.2162162162162162</v>
      </c>
      <c r="BE12" s="185">
        <v>2.7027027027027025E-2</v>
      </c>
      <c r="BF12" s="185">
        <v>5.405405405405405E-2</v>
      </c>
      <c r="BG12" s="185">
        <v>0</v>
      </c>
      <c r="BH12" s="184">
        <v>37</v>
      </c>
      <c r="BI12" s="185">
        <v>0.92500000000000004</v>
      </c>
      <c r="BJ12" s="185">
        <v>0.94285714285714284</v>
      </c>
      <c r="BK12" s="185">
        <v>2.8571428571428571E-2</v>
      </c>
      <c r="BL12" s="185">
        <v>2.8571428571428571E-2</v>
      </c>
      <c r="BM12" s="185">
        <v>0</v>
      </c>
      <c r="BN12" s="185">
        <v>0</v>
      </c>
      <c r="BO12" s="184">
        <v>35</v>
      </c>
      <c r="BP12" s="185">
        <v>0.875</v>
      </c>
      <c r="BQ12" s="185">
        <v>0.66666666666666663</v>
      </c>
      <c r="BR12" s="185">
        <v>0.27777777777777779</v>
      </c>
      <c r="BS12" s="185">
        <v>5.5555555555555552E-2</v>
      </c>
      <c r="BT12" s="185">
        <v>0</v>
      </c>
      <c r="BU12" s="185">
        <v>0</v>
      </c>
      <c r="BV12" s="184">
        <v>36</v>
      </c>
      <c r="BW12" s="185">
        <v>0.9</v>
      </c>
      <c r="BX12" s="185">
        <v>0.84210526315789469</v>
      </c>
      <c r="BY12" s="185">
        <v>0.13157894736842105</v>
      </c>
      <c r="BZ12" s="185">
        <v>2.6315789473684209E-2</v>
      </c>
      <c r="CA12" s="185">
        <v>0</v>
      </c>
      <c r="CB12" s="185">
        <v>0</v>
      </c>
      <c r="CC12" s="184">
        <v>38</v>
      </c>
      <c r="CD12" s="185">
        <v>0.95</v>
      </c>
      <c r="CE12" s="185">
        <v>0.35483870967741937</v>
      </c>
      <c r="CF12" s="185">
        <v>0.16129032258064518</v>
      </c>
      <c r="CG12" s="185">
        <v>0.12903225806451613</v>
      </c>
      <c r="CH12" s="185">
        <v>0.19354838709677419</v>
      </c>
      <c r="CI12" s="185">
        <v>0.16129032258064518</v>
      </c>
      <c r="CJ12" s="184">
        <v>31</v>
      </c>
      <c r="CK12" s="185">
        <v>0.77500000000000002</v>
      </c>
      <c r="CL12" s="185">
        <v>0.88571428571428568</v>
      </c>
      <c r="CM12" s="185">
        <v>8.5714285714285701E-2</v>
      </c>
      <c r="CN12" s="185">
        <v>2.8571428571428571E-2</v>
      </c>
      <c r="CO12" s="185">
        <v>0</v>
      </c>
      <c r="CP12" s="185">
        <v>0</v>
      </c>
      <c r="CQ12" s="184">
        <v>35</v>
      </c>
      <c r="CR12" s="185">
        <v>0.875</v>
      </c>
      <c r="CS12" s="185">
        <v>0.77777777777777768</v>
      </c>
      <c r="CT12" s="185">
        <v>0.1111111111111111</v>
      </c>
      <c r="CU12" s="185">
        <v>0</v>
      </c>
      <c r="CV12" s="185">
        <v>0.1111111111111111</v>
      </c>
      <c r="CW12" s="185">
        <v>0</v>
      </c>
      <c r="CX12" s="184">
        <v>18</v>
      </c>
      <c r="CY12" s="185">
        <v>0.45</v>
      </c>
      <c r="CZ12" s="185">
        <v>0.66666666666666674</v>
      </c>
      <c r="DA12" s="185">
        <v>0.16666666666666669</v>
      </c>
      <c r="DB12" s="185">
        <v>0</v>
      </c>
      <c r="DC12" s="185">
        <v>0.16666666666666669</v>
      </c>
      <c r="DD12" s="185">
        <v>0</v>
      </c>
      <c r="DE12" s="184">
        <v>12</v>
      </c>
      <c r="DF12" s="185">
        <v>0.3</v>
      </c>
      <c r="DG12" s="185">
        <v>0.6923076923076924</v>
      </c>
      <c r="DH12" s="185">
        <v>0.23076923076923075</v>
      </c>
      <c r="DI12" s="185">
        <v>0</v>
      </c>
      <c r="DJ12" s="185">
        <v>7.6923076923076927E-2</v>
      </c>
      <c r="DK12" s="185">
        <v>0</v>
      </c>
      <c r="DL12" s="184">
        <v>13</v>
      </c>
      <c r="DM12" s="185">
        <v>0.32500000000000001</v>
      </c>
      <c r="DN12" s="185">
        <v>0.61538461538461542</v>
      </c>
      <c r="DO12" s="185">
        <v>0.30769230769230771</v>
      </c>
      <c r="DP12" s="185">
        <v>0</v>
      </c>
      <c r="DQ12" s="185">
        <v>7.6923076923076927E-2</v>
      </c>
      <c r="DR12" s="185">
        <v>0</v>
      </c>
      <c r="DS12" s="184">
        <v>13</v>
      </c>
      <c r="DT12" s="185">
        <v>0.32500000000000001</v>
      </c>
      <c r="DU12" s="185">
        <v>0.8571428571428571</v>
      </c>
      <c r="DV12" s="185">
        <v>7.1428571428571425E-2</v>
      </c>
      <c r="DW12" s="185">
        <v>7.1428571428571425E-2</v>
      </c>
      <c r="DX12" s="185">
        <v>0</v>
      </c>
      <c r="DY12" s="185">
        <v>0</v>
      </c>
      <c r="DZ12" s="184">
        <v>14</v>
      </c>
      <c r="EA12" s="185">
        <v>0.35</v>
      </c>
      <c r="EB12" s="185">
        <v>0.78571428571428581</v>
      </c>
      <c r="EC12" s="185">
        <v>0.14285714285714285</v>
      </c>
      <c r="ED12" s="185">
        <v>7.1428571428571425E-2</v>
      </c>
      <c r="EE12" s="185">
        <v>0</v>
      </c>
      <c r="EF12" s="185">
        <v>0</v>
      </c>
      <c r="EG12" s="184">
        <v>14</v>
      </c>
      <c r="EH12" s="185">
        <v>0.35</v>
      </c>
      <c r="EI12" s="185">
        <v>0.77499999999999991</v>
      </c>
      <c r="EJ12" s="185">
        <v>0.17499999999999999</v>
      </c>
      <c r="EK12" s="185">
        <v>4.9999999999999996E-2</v>
      </c>
      <c r="EL12" s="185">
        <v>0</v>
      </c>
      <c r="EM12" s="185">
        <v>0</v>
      </c>
      <c r="EN12" s="184">
        <v>40</v>
      </c>
      <c r="EO12" s="185">
        <v>1</v>
      </c>
      <c r="EP12" s="185">
        <v>0.7</v>
      </c>
      <c r="EQ12" s="185">
        <v>0.25</v>
      </c>
      <c r="ER12" s="185">
        <v>4.9999999999999996E-2</v>
      </c>
      <c r="ES12" s="185">
        <v>0</v>
      </c>
      <c r="ET12" s="185">
        <v>0</v>
      </c>
      <c r="EU12" s="184">
        <v>20</v>
      </c>
      <c r="EV12" s="185">
        <v>0.5</v>
      </c>
      <c r="EW12" s="185">
        <v>0.75000000000000011</v>
      </c>
      <c r="EX12" s="185">
        <v>0.20833333333333337</v>
      </c>
      <c r="EY12" s="185">
        <v>4.1666666666666671E-2</v>
      </c>
      <c r="EZ12" s="185">
        <v>0</v>
      </c>
      <c r="FA12" s="185">
        <v>0</v>
      </c>
      <c r="FB12" s="184">
        <v>24</v>
      </c>
      <c r="FC12" s="185">
        <v>0.6</v>
      </c>
      <c r="FD12" s="185">
        <v>0.82352941176470584</v>
      </c>
      <c r="FE12" s="185">
        <v>0.1764705882352941</v>
      </c>
      <c r="FF12" s="185">
        <v>0</v>
      </c>
      <c r="FG12" s="185">
        <v>0</v>
      </c>
      <c r="FH12" s="185">
        <v>0</v>
      </c>
      <c r="FI12" s="184">
        <v>17</v>
      </c>
      <c r="FJ12" s="185">
        <v>0.42499999999999999</v>
      </c>
      <c r="FK12" s="185">
        <v>0.93333333333333335</v>
      </c>
      <c r="FL12" s="185">
        <v>6.6666666666666666E-2</v>
      </c>
      <c r="FM12" s="185">
        <v>0</v>
      </c>
      <c r="FN12" s="185">
        <v>0</v>
      </c>
      <c r="FO12" s="185">
        <v>0</v>
      </c>
      <c r="FP12" s="184">
        <v>15</v>
      </c>
      <c r="FQ12" s="185">
        <v>0.375</v>
      </c>
      <c r="FR12" s="185">
        <v>0.73913043478260865</v>
      </c>
      <c r="FS12" s="185">
        <v>0.26086956521739124</v>
      </c>
      <c r="FT12" s="185">
        <v>0</v>
      </c>
      <c r="FU12" s="185">
        <v>0</v>
      </c>
      <c r="FV12" s="185">
        <v>0</v>
      </c>
      <c r="FW12" s="184">
        <v>23</v>
      </c>
      <c r="FX12" s="185">
        <v>0.57499999999999996</v>
      </c>
      <c r="FY12" s="185">
        <v>0.81818181818181812</v>
      </c>
      <c r="FZ12" s="185">
        <v>0.1818181818181818</v>
      </c>
      <c r="GA12" s="185">
        <v>0</v>
      </c>
      <c r="GB12" s="185">
        <v>0</v>
      </c>
      <c r="GC12" s="185">
        <v>0</v>
      </c>
      <c r="GD12" s="184">
        <v>22</v>
      </c>
      <c r="GE12" s="185">
        <v>0.55000000000000004</v>
      </c>
      <c r="GF12" s="185">
        <v>0.76923076923076927</v>
      </c>
      <c r="GG12" s="185">
        <v>0.15384615384615385</v>
      </c>
      <c r="GH12" s="185">
        <v>7.6923076923076927E-2</v>
      </c>
      <c r="GI12" s="185">
        <v>0</v>
      </c>
      <c r="GJ12" s="185">
        <v>0</v>
      </c>
      <c r="GK12" s="184">
        <v>13</v>
      </c>
      <c r="GL12" s="185">
        <v>0.32500000000000001</v>
      </c>
      <c r="GM12" s="187" t="s">
        <v>232</v>
      </c>
      <c r="GN12" s="187" t="s">
        <v>232</v>
      </c>
      <c r="GO12" s="187" t="s">
        <v>232</v>
      </c>
      <c r="GP12" s="187" t="s">
        <v>232</v>
      </c>
      <c r="GQ12" s="187" t="s">
        <v>232</v>
      </c>
      <c r="GR12" s="184">
        <v>0</v>
      </c>
      <c r="GS12" s="185">
        <v>0</v>
      </c>
      <c r="GT12" s="187" t="s">
        <v>232</v>
      </c>
      <c r="GU12" s="187" t="s">
        <v>232</v>
      </c>
      <c r="GV12" s="187" t="s">
        <v>232</v>
      </c>
      <c r="GW12" s="187" t="s">
        <v>232</v>
      </c>
      <c r="GX12" s="187" t="s">
        <v>232</v>
      </c>
      <c r="GY12" s="184">
        <v>0</v>
      </c>
      <c r="GZ12" s="185">
        <v>0</v>
      </c>
      <c r="HA12" s="187" t="s">
        <v>232</v>
      </c>
      <c r="HB12" s="187" t="s">
        <v>232</v>
      </c>
      <c r="HC12" s="187" t="s">
        <v>232</v>
      </c>
      <c r="HD12" s="187" t="s">
        <v>232</v>
      </c>
      <c r="HE12" s="187" t="s">
        <v>232</v>
      </c>
      <c r="HF12" s="184">
        <v>0</v>
      </c>
      <c r="HG12" s="185">
        <v>0</v>
      </c>
      <c r="HH12" s="186">
        <v>9.8666666666666671</v>
      </c>
      <c r="HI12" s="184">
        <v>30</v>
      </c>
      <c r="HJ12" s="185">
        <v>0.75</v>
      </c>
      <c r="HK12" s="185">
        <v>0.52500000000000002</v>
      </c>
      <c r="HL12" s="185">
        <v>0.32499999999999996</v>
      </c>
      <c r="HM12" s="185">
        <v>0.14999999999999997</v>
      </c>
      <c r="HN12" s="185">
        <v>0</v>
      </c>
      <c r="HO12" s="185">
        <v>0</v>
      </c>
      <c r="HP12" s="184">
        <v>40</v>
      </c>
      <c r="HQ12" s="185">
        <v>1</v>
      </c>
      <c r="HR12" s="185">
        <v>0.44444444444444442</v>
      </c>
      <c r="HS12" s="185">
        <v>0</v>
      </c>
      <c r="HT12" s="185">
        <v>0</v>
      </c>
      <c r="HU12" s="185">
        <v>0.1111111111111111</v>
      </c>
      <c r="HV12" s="185">
        <v>2.7777777777777776E-2</v>
      </c>
      <c r="HW12" s="185">
        <v>5.5555555555555552E-2</v>
      </c>
      <c r="HX12" s="185">
        <v>8.3333333333333329E-2</v>
      </c>
      <c r="HY12" s="185">
        <v>0.1111111111111111</v>
      </c>
      <c r="HZ12" s="185">
        <v>0.1111111111111111</v>
      </c>
      <c r="IA12" s="185">
        <v>0.19444444444444442</v>
      </c>
      <c r="IB12" s="184">
        <v>36</v>
      </c>
      <c r="IC12" s="185">
        <v>0.9</v>
      </c>
      <c r="ID12" s="186">
        <v>1.8064516129032258</v>
      </c>
      <c r="IE12" s="184">
        <v>31</v>
      </c>
      <c r="IF12" s="185">
        <v>0.77500000000000002</v>
      </c>
      <c r="IG12" s="185">
        <v>0.375</v>
      </c>
      <c r="IH12" s="185">
        <v>1</v>
      </c>
      <c r="II12" s="185">
        <v>0</v>
      </c>
      <c r="IJ12" s="184">
        <v>38</v>
      </c>
      <c r="IK12" s="185">
        <v>0.95</v>
      </c>
      <c r="IL12" s="185">
        <v>0.88888888888888884</v>
      </c>
      <c r="IM12" s="185">
        <v>0.1111111111111111</v>
      </c>
      <c r="IN12" s="184">
        <v>18</v>
      </c>
      <c r="IO12" s="185">
        <v>0.45</v>
      </c>
      <c r="IP12" s="185">
        <v>0.9642857142857143</v>
      </c>
      <c r="IQ12" s="185">
        <v>3.5714285714285712E-2</v>
      </c>
      <c r="IR12" s="184">
        <v>28</v>
      </c>
      <c r="IS12" s="185">
        <v>0.7</v>
      </c>
      <c r="IT12" s="185">
        <v>1</v>
      </c>
      <c r="IU12" s="185">
        <v>0</v>
      </c>
      <c r="IV12" s="184">
        <v>36</v>
      </c>
      <c r="IW12" s="185">
        <v>0.9</v>
      </c>
      <c r="IX12" s="185">
        <v>1</v>
      </c>
      <c r="IY12" s="185">
        <v>0</v>
      </c>
      <c r="IZ12" s="184">
        <v>34</v>
      </c>
      <c r="JA12" s="185">
        <v>0.85</v>
      </c>
      <c r="JB12" s="185">
        <v>0.22500000000000001</v>
      </c>
      <c r="JC12" s="185">
        <v>0.42499999999999999</v>
      </c>
      <c r="JD12" s="185">
        <v>0.57500000000000007</v>
      </c>
      <c r="JE12" s="184">
        <v>40</v>
      </c>
      <c r="JF12" s="185">
        <v>1</v>
      </c>
      <c r="JG12" s="185">
        <v>0</v>
      </c>
      <c r="JH12" s="185">
        <v>0.14705882352941177</v>
      </c>
      <c r="JI12" s="185">
        <v>0.3529411764705882</v>
      </c>
      <c r="JJ12" s="185">
        <v>0.38235294117647056</v>
      </c>
      <c r="JK12" s="185">
        <v>0.11764705882352941</v>
      </c>
      <c r="JL12" s="184">
        <v>34</v>
      </c>
      <c r="JM12" s="185">
        <v>0.85</v>
      </c>
      <c r="JN12" s="184">
        <v>31</v>
      </c>
      <c r="JO12" s="185">
        <v>0.77500000000000002</v>
      </c>
      <c r="JP12" s="185" t="s">
        <v>232</v>
      </c>
      <c r="JQ12" s="185" t="s">
        <v>232</v>
      </c>
      <c r="JR12" s="185" t="s">
        <v>232</v>
      </c>
      <c r="JS12" s="185" t="s">
        <v>232</v>
      </c>
      <c r="JT12" s="185" t="s">
        <v>232</v>
      </c>
      <c r="JU12" s="184">
        <v>0</v>
      </c>
      <c r="JV12" s="185">
        <v>0</v>
      </c>
      <c r="JW12" s="185">
        <v>0</v>
      </c>
      <c r="JX12" s="185">
        <v>0</v>
      </c>
      <c r="JY12" s="185">
        <v>0</v>
      </c>
      <c r="JZ12" s="185">
        <v>1</v>
      </c>
      <c r="KA12" s="185">
        <v>0</v>
      </c>
      <c r="KB12" s="184">
        <v>38</v>
      </c>
      <c r="KC12" s="185">
        <v>0.95</v>
      </c>
      <c r="KD12" s="185">
        <v>0.77419354838709675</v>
      </c>
      <c r="KE12" s="185">
        <v>6.4516129032258063E-2</v>
      </c>
      <c r="KF12" s="185">
        <v>3.2258064516129031E-2</v>
      </c>
      <c r="KG12" s="185">
        <v>3.2258064516129031E-2</v>
      </c>
      <c r="KH12" s="185">
        <v>0</v>
      </c>
      <c r="KI12" s="185">
        <v>6.4516129032258063E-2</v>
      </c>
      <c r="KJ12" s="185">
        <v>6.4516129032258063E-2</v>
      </c>
      <c r="KK12" s="185">
        <v>0</v>
      </c>
      <c r="KL12" s="185">
        <v>0</v>
      </c>
      <c r="KM12" s="184">
        <v>31</v>
      </c>
      <c r="KN12" s="188">
        <v>0.77500000000000002</v>
      </c>
    </row>
    <row r="13" spans="1:300" s="150" customFormat="1" ht="24" customHeight="1" x14ac:dyDescent="0.25">
      <c r="A13" s="173">
        <v>23</v>
      </c>
      <c r="B13" s="174" t="s">
        <v>243</v>
      </c>
      <c r="C13" s="175" t="s">
        <v>4</v>
      </c>
      <c r="D13" s="175" t="s">
        <v>0</v>
      </c>
      <c r="E13" s="176">
        <v>84</v>
      </c>
      <c r="F13" s="177">
        <v>0.16666666666666666</v>
      </c>
      <c r="G13" s="177">
        <v>0.83333333333333337</v>
      </c>
      <c r="H13" s="176">
        <v>78</v>
      </c>
      <c r="I13" s="177">
        <v>0.9285714285714286</v>
      </c>
      <c r="J13" s="177">
        <v>0.75</v>
      </c>
      <c r="K13" s="177">
        <v>0.25</v>
      </c>
      <c r="L13" s="176">
        <v>64</v>
      </c>
      <c r="M13" s="177">
        <v>0.76190476190476186</v>
      </c>
      <c r="N13" s="177">
        <v>0.53703703703703698</v>
      </c>
      <c r="O13" s="177">
        <v>0.46296296296296291</v>
      </c>
      <c r="P13" s="176">
        <v>54</v>
      </c>
      <c r="Q13" s="177">
        <v>0.6428571428571429</v>
      </c>
      <c r="R13" s="177">
        <v>0.14102564102564102</v>
      </c>
      <c r="S13" s="177">
        <v>0.12820512820512819</v>
      </c>
      <c r="T13" s="177">
        <v>0.61538461538461542</v>
      </c>
      <c r="U13" s="177">
        <v>6.4102564102564097E-2</v>
      </c>
      <c r="V13" s="177">
        <v>0.33333333333333331</v>
      </c>
      <c r="W13" s="177">
        <v>0</v>
      </c>
      <c r="X13" s="177">
        <v>3.8461538461538464E-2</v>
      </c>
      <c r="Y13" s="177">
        <v>7.6923076923076927E-2</v>
      </c>
      <c r="Z13" s="177">
        <v>7.6923076923076927E-2</v>
      </c>
      <c r="AA13" s="177">
        <v>3.8461538461538464E-2</v>
      </c>
      <c r="AB13" s="177">
        <v>5.128205128205128E-2</v>
      </c>
      <c r="AC13" s="177">
        <v>7.6923076923076927E-2</v>
      </c>
      <c r="AD13" s="176">
        <v>78</v>
      </c>
      <c r="AE13" s="177">
        <v>0.9285714285714286</v>
      </c>
      <c r="AF13" s="177">
        <v>0.61904761904761907</v>
      </c>
      <c r="AG13" s="176">
        <v>52</v>
      </c>
      <c r="AH13" s="177">
        <v>0.52702702702702708</v>
      </c>
      <c r="AI13" s="177">
        <v>0.52702702702702708</v>
      </c>
      <c r="AJ13" s="177">
        <v>0.14864864864864866</v>
      </c>
      <c r="AK13" s="177">
        <v>0.21621621621621623</v>
      </c>
      <c r="AL13" s="177">
        <v>0.60810810810810811</v>
      </c>
      <c r="AM13" s="177">
        <v>0.36486486486486491</v>
      </c>
      <c r="AN13" s="177">
        <v>0.32432432432432434</v>
      </c>
      <c r="AO13" s="177">
        <v>0.16216216216216217</v>
      </c>
      <c r="AP13" s="177">
        <v>0.17567567567567566</v>
      </c>
      <c r="AQ13" s="177">
        <v>6.7567567567567571E-2</v>
      </c>
      <c r="AR13" s="176">
        <v>74</v>
      </c>
      <c r="AS13" s="177">
        <v>0.88095238095238093</v>
      </c>
      <c r="AT13" s="178">
        <v>9.1558441558441555</v>
      </c>
      <c r="AU13" s="176">
        <v>77</v>
      </c>
      <c r="AV13" s="177">
        <v>0.91666666666666663</v>
      </c>
      <c r="AW13" s="178">
        <v>9.8108108108108105</v>
      </c>
      <c r="AX13" s="176">
        <v>74</v>
      </c>
      <c r="AY13" s="177">
        <v>0.88095238095238093</v>
      </c>
      <c r="AZ13" s="178">
        <v>9.7162162162162158</v>
      </c>
      <c r="BA13" s="176">
        <v>74</v>
      </c>
      <c r="BB13" s="177">
        <v>0.88095238095238093</v>
      </c>
      <c r="BC13" s="177">
        <v>0.41558441558441561</v>
      </c>
      <c r="BD13" s="177">
        <v>0.36363636363636365</v>
      </c>
      <c r="BE13" s="177">
        <v>5.1948051948051951E-2</v>
      </c>
      <c r="BF13" s="177">
        <v>0.14285714285714288</v>
      </c>
      <c r="BG13" s="177">
        <v>2.5974025974025976E-2</v>
      </c>
      <c r="BH13" s="176">
        <v>77</v>
      </c>
      <c r="BI13" s="177">
        <v>0.91666666666666663</v>
      </c>
      <c r="BJ13" s="177">
        <v>0.8666666666666667</v>
      </c>
      <c r="BK13" s="177">
        <v>0.08</v>
      </c>
      <c r="BL13" s="177">
        <v>2.6666666666666665E-2</v>
      </c>
      <c r="BM13" s="177">
        <v>2.6666666666666665E-2</v>
      </c>
      <c r="BN13" s="177">
        <v>0</v>
      </c>
      <c r="BO13" s="176">
        <v>75</v>
      </c>
      <c r="BP13" s="177">
        <v>0.8928571428571429</v>
      </c>
      <c r="BQ13" s="177">
        <v>0.91250000000000009</v>
      </c>
      <c r="BR13" s="177">
        <v>7.4999999999999997E-2</v>
      </c>
      <c r="BS13" s="177">
        <v>1.2500000000000001E-2</v>
      </c>
      <c r="BT13" s="177">
        <v>0</v>
      </c>
      <c r="BU13" s="177">
        <v>0</v>
      </c>
      <c r="BV13" s="176">
        <v>80</v>
      </c>
      <c r="BW13" s="177">
        <v>0.95238095238095233</v>
      </c>
      <c r="BX13" s="177">
        <v>0.9375</v>
      </c>
      <c r="BY13" s="177">
        <v>6.25E-2</v>
      </c>
      <c r="BZ13" s="177">
        <v>0</v>
      </c>
      <c r="CA13" s="177">
        <v>0</v>
      </c>
      <c r="CB13" s="177">
        <v>0</v>
      </c>
      <c r="CC13" s="176">
        <v>80</v>
      </c>
      <c r="CD13" s="177">
        <v>0.95238095238095233</v>
      </c>
      <c r="CE13" s="177">
        <v>0.86363636363636376</v>
      </c>
      <c r="CF13" s="177">
        <v>0.12121212121212122</v>
      </c>
      <c r="CG13" s="177">
        <v>1.5151515151515152E-2</v>
      </c>
      <c r="CH13" s="177">
        <v>0</v>
      </c>
      <c r="CI13" s="177">
        <v>0</v>
      </c>
      <c r="CJ13" s="176">
        <v>66</v>
      </c>
      <c r="CK13" s="177">
        <v>0.7857142857142857</v>
      </c>
      <c r="CL13" s="177">
        <v>0.9390243902439025</v>
      </c>
      <c r="CM13" s="177">
        <v>4.878048780487805E-2</v>
      </c>
      <c r="CN13" s="177">
        <v>1.2195121951219513E-2</v>
      </c>
      <c r="CO13" s="177">
        <v>0</v>
      </c>
      <c r="CP13" s="177">
        <v>0</v>
      </c>
      <c r="CQ13" s="176">
        <v>82</v>
      </c>
      <c r="CR13" s="177">
        <v>0.97619047619047616</v>
      </c>
      <c r="CS13" s="177">
        <v>0.82608695652173914</v>
      </c>
      <c r="CT13" s="177">
        <v>0.15217391304347824</v>
      </c>
      <c r="CU13" s="177">
        <v>2.1739130434782608E-2</v>
      </c>
      <c r="CV13" s="177">
        <v>0</v>
      </c>
      <c r="CW13" s="177">
        <v>0</v>
      </c>
      <c r="CX13" s="176">
        <v>46</v>
      </c>
      <c r="CY13" s="177">
        <v>0.54761904761904767</v>
      </c>
      <c r="CZ13" s="177">
        <v>0.55263157894736836</v>
      </c>
      <c r="DA13" s="177">
        <v>0.34210526315789469</v>
      </c>
      <c r="DB13" s="177">
        <v>7.8947368421052627E-2</v>
      </c>
      <c r="DC13" s="177">
        <v>0</v>
      </c>
      <c r="DD13" s="177">
        <v>2.6315789473684209E-2</v>
      </c>
      <c r="DE13" s="176">
        <v>38</v>
      </c>
      <c r="DF13" s="177">
        <v>0.45238095238095238</v>
      </c>
      <c r="DG13" s="177">
        <v>0.46341463414634149</v>
      </c>
      <c r="DH13" s="177">
        <v>0.43902439024390244</v>
      </c>
      <c r="DI13" s="177">
        <v>9.7560975609756101E-2</v>
      </c>
      <c r="DJ13" s="177">
        <v>0</v>
      </c>
      <c r="DK13" s="177">
        <v>0</v>
      </c>
      <c r="DL13" s="176">
        <v>41</v>
      </c>
      <c r="DM13" s="177">
        <v>0.48809523809523808</v>
      </c>
      <c r="DN13" s="177">
        <v>0.52500000000000002</v>
      </c>
      <c r="DO13" s="177">
        <v>0.37500000000000006</v>
      </c>
      <c r="DP13" s="177">
        <v>7.4999999999999997E-2</v>
      </c>
      <c r="DQ13" s="177">
        <v>2.5000000000000001E-2</v>
      </c>
      <c r="DR13" s="177">
        <v>0</v>
      </c>
      <c r="DS13" s="176">
        <v>40</v>
      </c>
      <c r="DT13" s="177">
        <v>0.47619047619047616</v>
      </c>
      <c r="DU13" s="177">
        <v>0.51515151515151514</v>
      </c>
      <c r="DV13" s="177">
        <v>0.36363636363636365</v>
      </c>
      <c r="DW13" s="177">
        <v>9.0909090909090912E-2</v>
      </c>
      <c r="DX13" s="177">
        <v>3.0303030303030304E-2</v>
      </c>
      <c r="DY13" s="177">
        <v>0</v>
      </c>
      <c r="DZ13" s="176">
        <v>33</v>
      </c>
      <c r="EA13" s="177">
        <v>0.39285714285714285</v>
      </c>
      <c r="EB13" s="177">
        <v>0.56666666666666654</v>
      </c>
      <c r="EC13" s="177">
        <v>0.3666666666666667</v>
      </c>
      <c r="ED13" s="177">
        <v>6.6666666666666666E-2</v>
      </c>
      <c r="EE13" s="177">
        <v>0</v>
      </c>
      <c r="EF13" s="177">
        <v>0</v>
      </c>
      <c r="EG13" s="176">
        <v>30</v>
      </c>
      <c r="EH13" s="177">
        <v>0.35714285714285715</v>
      </c>
      <c r="EI13" s="177">
        <v>0.96103896103896103</v>
      </c>
      <c r="EJ13" s="177">
        <v>2.5974025974025976E-2</v>
      </c>
      <c r="EK13" s="177">
        <v>1.2987012987012988E-2</v>
      </c>
      <c r="EL13" s="177">
        <v>0</v>
      </c>
      <c r="EM13" s="177">
        <v>0</v>
      </c>
      <c r="EN13" s="176">
        <v>77</v>
      </c>
      <c r="EO13" s="177">
        <v>0.91666666666666663</v>
      </c>
      <c r="EP13" s="177">
        <v>0.75510204081632648</v>
      </c>
      <c r="EQ13" s="177">
        <v>0.22448979591836735</v>
      </c>
      <c r="ER13" s="177">
        <v>2.0408163265306121E-2</v>
      </c>
      <c r="ES13" s="177">
        <v>0</v>
      </c>
      <c r="ET13" s="177">
        <v>0</v>
      </c>
      <c r="EU13" s="176">
        <v>49</v>
      </c>
      <c r="EV13" s="177">
        <v>0.58333333333333337</v>
      </c>
      <c r="EW13" s="177">
        <v>0.63414634146341464</v>
      </c>
      <c r="EX13" s="177">
        <v>0.34146341463414637</v>
      </c>
      <c r="EY13" s="177">
        <v>2.4390243902439025E-2</v>
      </c>
      <c r="EZ13" s="177">
        <v>0</v>
      </c>
      <c r="FA13" s="177">
        <v>0</v>
      </c>
      <c r="FB13" s="176">
        <v>41</v>
      </c>
      <c r="FC13" s="177">
        <v>0.48809523809523808</v>
      </c>
      <c r="FD13" s="177">
        <v>0.75555555555555554</v>
      </c>
      <c r="FE13" s="177">
        <v>0.2</v>
      </c>
      <c r="FF13" s="177">
        <v>4.4444444444444446E-2</v>
      </c>
      <c r="FG13" s="177">
        <v>0</v>
      </c>
      <c r="FH13" s="177">
        <v>0</v>
      </c>
      <c r="FI13" s="176">
        <v>45</v>
      </c>
      <c r="FJ13" s="177">
        <v>0.5357142857142857</v>
      </c>
      <c r="FK13" s="177">
        <v>0.8</v>
      </c>
      <c r="FL13" s="177">
        <v>0.15555555555555556</v>
      </c>
      <c r="FM13" s="177">
        <v>4.4444444444444446E-2</v>
      </c>
      <c r="FN13" s="177">
        <v>0</v>
      </c>
      <c r="FO13" s="177">
        <v>0</v>
      </c>
      <c r="FP13" s="176">
        <v>45</v>
      </c>
      <c r="FQ13" s="177">
        <v>0.5357142857142857</v>
      </c>
      <c r="FR13" s="177">
        <v>0.7674418604651162</v>
      </c>
      <c r="FS13" s="177">
        <v>0.20930232558139533</v>
      </c>
      <c r="FT13" s="177">
        <v>2.3255813953488372E-2</v>
      </c>
      <c r="FU13" s="177">
        <v>0</v>
      </c>
      <c r="FV13" s="177">
        <v>0</v>
      </c>
      <c r="FW13" s="176">
        <v>43</v>
      </c>
      <c r="FX13" s="177">
        <v>0.51190476190476186</v>
      </c>
      <c r="FY13" s="177">
        <v>0.7142857142857143</v>
      </c>
      <c r="FZ13" s="177">
        <v>0.17857142857142858</v>
      </c>
      <c r="GA13" s="177">
        <v>3.5714285714285712E-2</v>
      </c>
      <c r="GB13" s="177">
        <v>7.1428571428571425E-2</v>
      </c>
      <c r="GC13" s="177">
        <v>0</v>
      </c>
      <c r="GD13" s="176">
        <v>28</v>
      </c>
      <c r="GE13" s="177">
        <v>0.33333333333333331</v>
      </c>
      <c r="GF13" s="177">
        <v>0.72000000000000008</v>
      </c>
      <c r="GG13" s="177">
        <v>0.2</v>
      </c>
      <c r="GH13" s="177">
        <v>0.08</v>
      </c>
      <c r="GI13" s="177">
        <v>0</v>
      </c>
      <c r="GJ13" s="177">
        <v>0</v>
      </c>
      <c r="GK13" s="176">
        <v>25</v>
      </c>
      <c r="GL13" s="177">
        <v>0.29761904761904762</v>
      </c>
      <c r="GM13" s="179" t="s">
        <v>232</v>
      </c>
      <c r="GN13" s="179" t="s">
        <v>232</v>
      </c>
      <c r="GO13" s="179" t="s">
        <v>232</v>
      </c>
      <c r="GP13" s="179" t="s">
        <v>232</v>
      </c>
      <c r="GQ13" s="179" t="s">
        <v>232</v>
      </c>
      <c r="GR13" s="176">
        <v>0</v>
      </c>
      <c r="GS13" s="177">
        <v>0</v>
      </c>
      <c r="GT13" s="179" t="s">
        <v>232</v>
      </c>
      <c r="GU13" s="179" t="s">
        <v>232</v>
      </c>
      <c r="GV13" s="179" t="s">
        <v>232</v>
      </c>
      <c r="GW13" s="179" t="s">
        <v>232</v>
      </c>
      <c r="GX13" s="179" t="s">
        <v>232</v>
      </c>
      <c r="GY13" s="176">
        <v>0</v>
      </c>
      <c r="GZ13" s="177">
        <v>0</v>
      </c>
      <c r="HA13" s="179" t="s">
        <v>232</v>
      </c>
      <c r="HB13" s="179" t="s">
        <v>232</v>
      </c>
      <c r="HC13" s="179" t="s">
        <v>232</v>
      </c>
      <c r="HD13" s="179" t="s">
        <v>232</v>
      </c>
      <c r="HE13" s="179" t="s">
        <v>232</v>
      </c>
      <c r="HF13" s="176">
        <v>0</v>
      </c>
      <c r="HG13" s="177">
        <v>0</v>
      </c>
      <c r="HH13" s="178">
        <v>9.3333333333333339</v>
      </c>
      <c r="HI13" s="176">
        <v>75</v>
      </c>
      <c r="HJ13" s="177">
        <v>0.8928571428571429</v>
      </c>
      <c r="HK13" s="177">
        <v>0.875</v>
      </c>
      <c r="HL13" s="177">
        <v>8.3333333333333329E-2</v>
      </c>
      <c r="HM13" s="177">
        <v>4.1666666666666664E-2</v>
      </c>
      <c r="HN13" s="177">
        <v>0</v>
      </c>
      <c r="HO13" s="177">
        <v>0</v>
      </c>
      <c r="HP13" s="176">
        <v>72</v>
      </c>
      <c r="HQ13" s="177">
        <v>0.8571428571428571</v>
      </c>
      <c r="HR13" s="177">
        <v>0.51898734177215189</v>
      </c>
      <c r="HS13" s="177">
        <v>0.12658227848101267</v>
      </c>
      <c r="HT13" s="177">
        <v>0.13924050632911394</v>
      </c>
      <c r="HU13" s="177">
        <v>0.189873417721519</v>
      </c>
      <c r="HV13" s="177">
        <v>2.5316455696202531E-2</v>
      </c>
      <c r="HW13" s="177">
        <v>5.0632911392405063E-2</v>
      </c>
      <c r="HX13" s="177">
        <v>0.189873417721519</v>
      </c>
      <c r="HY13" s="177">
        <v>3.7974683544303799E-2</v>
      </c>
      <c r="HZ13" s="177">
        <v>5.0632911392405063E-2</v>
      </c>
      <c r="IA13" s="177">
        <v>3.7974683544303799E-2</v>
      </c>
      <c r="IB13" s="176">
        <v>79</v>
      </c>
      <c r="IC13" s="177">
        <v>0.94047619047619047</v>
      </c>
      <c r="ID13" s="178">
        <v>3.0625</v>
      </c>
      <c r="IE13" s="176">
        <v>48</v>
      </c>
      <c r="IF13" s="177">
        <v>0.5714285714285714</v>
      </c>
      <c r="IG13" s="177">
        <v>0.25</v>
      </c>
      <c r="IH13" s="177">
        <v>1</v>
      </c>
      <c r="II13" s="177">
        <v>0</v>
      </c>
      <c r="IJ13" s="176">
        <v>62</v>
      </c>
      <c r="IK13" s="177">
        <v>0.73809523809523814</v>
      </c>
      <c r="IL13" s="177">
        <v>0.93103448275862077</v>
      </c>
      <c r="IM13" s="177">
        <v>6.8965517241379309E-2</v>
      </c>
      <c r="IN13" s="176">
        <v>29</v>
      </c>
      <c r="IO13" s="177">
        <v>0.34523809523809523</v>
      </c>
      <c r="IP13" s="177">
        <v>0.97560975609756095</v>
      </c>
      <c r="IQ13" s="177">
        <v>2.4390243902439025E-2</v>
      </c>
      <c r="IR13" s="176">
        <v>41</v>
      </c>
      <c r="IS13" s="177">
        <v>0.48809523809523808</v>
      </c>
      <c r="IT13" s="177">
        <v>1</v>
      </c>
      <c r="IU13" s="177">
        <v>0</v>
      </c>
      <c r="IV13" s="176">
        <v>67</v>
      </c>
      <c r="IW13" s="177">
        <v>0.79761904761904767</v>
      </c>
      <c r="IX13" s="177">
        <v>1</v>
      </c>
      <c r="IY13" s="177">
        <v>0</v>
      </c>
      <c r="IZ13" s="176">
        <v>64</v>
      </c>
      <c r="JA13" s="177">
        <v>0.76190476190476186</v>
      </c>
      <c r="JB13" s="177">
        <v>9.5238095238095233E-2</v>
      </c>
      <c r="JC13" s="177">
        <v>0.53749999999999998</v>
      </c>
      <c r="JD13" s="177">
        <v>0.46249999999999997</v>
      </c>
      <c r="JE13" s="176">
        <v>80</v>
      </c>
      <c r="JF13" s="177">
        <v>0.95238095238095233</v>
      </c>
      <c r="JG13" s="177">
        <v>1.2500000000000001E-2</v>
      </c>
      <c r="JH13" s="177">
        <v>0.05</v>
      </c>
      <c r="JI13" s="177">
        <v>0.42499999999999999</v>
      </c>
      <c r="JJ13" s="177">
        <v>0.33750000000000002</v>
      </c>
      <c r="JK13" s="177">
        <v>0.17499999999999999</v>
      </c>
      <c r="JL13" s="176">
        <v>80</v>
      </c>
      <c r="JM13" s="177">
        <v>0.95238095238095233</v>
      </c>
      <c r="JN13" s="176">
        <v>66</v>
      </c>
      <c r="JO13" s="177">
        <v>0.7857142857142857</v>
      </c>
      <c r="JP13" s="179">
        <v>0</v>
      </c>
      <c r="JQ13" s="179">
        <v>0.2857142857142857</v>
      </c>
      <c r="JR13" s="179">
        <v>0.14285714285714285</v>
      </c>
      <c r="JS13" s="179">
        <v>0.2857142857142857</v>
      </c>
      <c r="JT13" s="179">
        <v>0.2857142857142857</v>
      </c>
      <c r="JU13" s="176">
        <v>7</v>
      </c>
      <c r="JV13" s="177">
        <v>8.3333333333333329E-2</v>
      </c>
      <c r="JW13" s="177">
        <v>0</v>
      </c>
      <c r="JX13" s="177">
        <v>0</v>
      </c>
      <c r="JY13" s="177">
        <v>0</v>
      </c>
      <c r="JZ13" s="177">
        <v>1</v>
      </c>
      <c r="KA13" s="177">
        <v>0</v>
      </c>
      <c r="KB13" s="176">
        <v>79</v>
      </c>
      <c r="KC13" s="177">
        <v>0.94047619047619047</v>
      </c>
      <c r="KD13" s="177">
        <v>0.79452054794520544</v>
      </c>
      <c r="KE13" s="177">
        <v>0.1095890410958904</v>
      </c>
      <c r="KF13" s="177">
        <v>5.4794520547945202E-2</v>
      </c>
      <c r="KG13" s="177">
        <v>4.1095890410958902E-2</v>
      </c>
      <c r="KH13" s="177">
        <v>2.7397260273972601E-2</v>
      </c>
      <c r="KI13" s="177">
        <v>2.7397260273972601E-2</v>
      </c>
      <c r="KJ13" s="177">
        <v>4.1095890410958902E-2</v>
      </c>
      <c r="KK13" s="177">
        <v>2.7397260273972601E-2</v>
      </c>
      <c r="KL13" s="177">
        <v>2.7397260273972601E-2</v>
      </c>
      <c r="KM13" s="176">
        <v>73</v>
      </c>
      <c r="KN13" s="180">
        <v>0.86904761904761907</v>
      </c>
    </row>
    <row r="14" spans="1:300" s="150" customFormat="1" ht="24" customHeight="1" x14ac:dyDescent="0.25">
      <c r="A14" s="181">
        <v>25</v>
      </c>
      <c r="B14" s="182" t="s">
        <v>244</v>
      </c>
      <c r="C14" s="183" t="s">
        <v>4</v>
      </c>
      <c r="D14" s="183" t="s">
        <v>0</v>
      </c>
      <c r="E14" s="184">
        <v>50</v>
      </c>
      <c r="F14" s="185">
        <v>0.12000000000000002</v>
      </c>
      <c r="G14" s="185">
        <v>0.88000000000000012</v>
      </c>
      <c r="H14" s="184">
        <v>50</v>
      </c>
      <c r="I14" s="185">
        <v>1</v>
      </c>
      <c r="J14" s="185">
        <v>0.95454545454545459</v>
      </c>
      <c r="K14" s="185">
        <v>4.5454545454545456E-2</v>
      </c>
      <c r="L14" s="184">
        <v>44</v>
      </c>
      <c r="M14" s="185">
        <v>0.88</v>
      </c>
      <c r="N14" s="185">
        <v>0.53191489361702127</v>
      </c>
      <c r="O14" s="185">
        <v>0.46808510638297873</v>
      </c>
      <c r="P14" s="184">
        <v>47</v>
      </c>
      <c r="Q14" s="185">
        <v>0.94</v>
      </c>
      <c r="R14" s="185">
        <v>0.18000000000000002</v>
      </c>
      <c r="S14" s="185">
        <v>0.1</v>
      </c>
      <c r="T14" s="185">
        <v>0.36000000000000004</v>
      </c>
      <c r="U14" s="185">
        <v>0.04</v>
      </c>
      <c r="V14" s="185">
        <v>0.52</v>
      </c>
      <c r="W14" s="185">
        <v>6.0000000000000012E-2</v>
      </c>
      <c r="X14" s="185">
        <v>0.02</v>
      </c>
      <c r="Y14" s="185">
        <v>0.08</v>
      </c>
      <c r="Z14" s="185">
        <v>0.2</v>
      </c>
      <c r="AA14" s="185">
        <v>0.04</v>
      </c>
      <c r="AB14" s="185">
        <v>0</v>
      </c>
      <c r="AC14" s="185">
        <v>0.16</v>
      </c>
      <c r="AD14" s="184">
        <v>50</v>
      </c>
      <c r="AE14" s="185">
        <v>1</v>
      </c>
      <c r="AF14" s="185">
        <v>0.78</v>
      </c>
      <c r="AG14" s="184">
        <v>39</v>
      </c>
      <c r="AH14" s="185">
        <v>0.36170212765957444</v>
      </c>
      <c r="AI14" s="185">
        <v>0.21276595744680851</v>
      </c>
      <c r="AJ14" s="185">
        <v>0.14893617021276595</v>
      </c>
      <c r="AK14" s="185">
        <v>0.12765957446808512</v>
      </c>
      <c r="AL14" s="185">
        <v>0.42553191489361702</v>
      </c>
      <c r="AM14" s="185">
        <v>0.21276595744680851</v>
      </c>
      <c r="AN14" s="185">
        <v>0.27659574468085107</v>
      </c>
      <c r="AO14" s="185">
        <v>0.1702127659574468</v>
      </c>
      <c r="AP14" s="185">
        <v>6.3829787234042562E-2</v>
      </c>
      <c r="AQ14" s="185">
        <v>0.1702127659574468</v>
      </c>
      <c r="AR14" s="184">
        <v>47</v>
      </c>
      <c r="AS14" s="185">
        <v>0.94</v>
      </c>
      <c r="AT14" s="186">
        <v>9.74</v>
      </c>
      <c r="AU14" s="184">
        <v>50</v>
      </c>
      <c r="AV14" s="185">
        <v>1</v>
      </c>
      <c r="AW14" s="186">
        <v>9.82</v>
      </c>
      <c r="AX14" s="184">
        <v>50</v>
      </c>
      <c r="AY14" s="185">
        <v>1</v>
      </c>
      <c r="AZ14" s="186">
        <v>9.8367346938775508</v>
      </c>
      <c r="BA14" s="184">
        <v>49</v>
      </c>
      <c r="BB14" s="185">
        <v>0.98</v>
      </c>
      <c r="BC14" s="185">
        <v>0.4375</v>
      </c>
      <c r="BD14" s="185">
        <v>0.33333333333333331</v>
      </c>
      <c r="BE14" s="185">
        <v>0.10416666666666666</v>
      </c>
      <c r="BF14" s="185">
        <v>6.25E-2</v>
      </c>
      <c r="BG14" s="185">
        <v>6.25E-2</v>
      </c>
      <c r="BH14" s="184">
        <v>48</v>
      </c>
      <c r="BI14" s="185">
        <v>0.96</v>
      </c>
      <c r="BJ14" s="185">
        <v>0.91666666666666663</v>
      </c>
      <c r="BK14" s="185">
        <v>6.25E-2</v>
      </c>
      <c r="BL14" s="185">
        <v>0</v>
      </c>
      <c r="BM14" s="185">
        <v>2.0833333333333332E-2</v>
      </c>
      <c r="BN14" s="185">
        <v>0</v>
      </c>
      <c r="BO14" s="184">
        <v>48</v>
      </c>
      <c r="BP14" s="185">
        <v>0.96</v>
      </c>
      <c r="BQ14" s="185">
        <v>0.83673469387755095</v>
      </c>
      <c r="BR14" s="185">
        <v>0.16326530612244897</v>
      </c>
      <c r="BS14" s="185">
        <v>0</v>
      </c>
      <c r="BT14" s="185">
        <v>0</v>
      </c>
      <c r="BU14" s="185">
        <v>0</v>
      </c>
      <c r="BV14" s="184">
        <v>49</v>
      </c>
      <c r="BW14" s="185">
        <v>0.98</v>
      </c>
      <c r="BX14" s="185">
        <v>0.88000000000000012</v>
      </c>
      <c r="BY14" s="185">
        <v>0.1</v>
      </c>
      <c r="BZ14" s="185">
        <v>0.02</v>
      </c>
      <c r="CA14" s="185">
        <v>0</v>
      </c>
      <c r="CB14" s="185">
        <v>0</v>
      </c>
      <c r="CC14" s="184">
        <v>50</v>
      </c>
      <c r="CD14" s="185">
        <v>1</v>
      </c>
      <c r="CE14" s="185">
        <v>0.57777777777777772</v>
      </c>
      <c r="CF14" s="185">
        <v>0.31111111111111106</v>
      </c>
      <c r="CG14" s="185">
        <v>0.1111111111111111</v>
      </c>
      <c r="CH14" s="185">
        <v>0</v>
      </c>
      <c r="CI14" s="185">
        <v>0</v>
      </c>
      <c r="CJ14" s="184">
        <v>45</v>
      </c>
      <c r="CK14" s="185">
        <v>0.9</v>
      </c>
      <c r="CL14" s="185">
        <v>0.94000000000000006</v>
      </c>
      <c r="CM14" s="185">
        <v>6.0000000000000012E-2</v>
      </c>
      <c r="CN14" s="185">
        <v>0</v>
      </c>
      <c r="CO14" s="185">
        <v>0</v>
      </c>
      <c r="CP14" s="185">
        <v>0</v>
      </c>
      <c r="CQ14" s="184">
        <v>50</v>
      </c>
      <c r="CR14" s="185">
        <v>1</v>
      </c>
      <c r="CS14" s="185">
        <v>0.85714285714285721</v>
      </c>
      <c r="CT14" s="185">
        <v>0.14285714285714288</v>
      </c>
      <c r="CU14" s="185">
        <v>0</v>
      </c>
      <c r="CV14" s="185">
        <v>0</v>
      </c>
      <c r="CW14" s="185">
        <v>0</v>
      </c>
      <c r="CX14" s="184">
        <v>28</v>
      </c>
      <c r="CY14" s="185">
        <v>0.56000000000000005</v>
      </c>
      <c r="CZ14" s="185">
        <v>0.66666666666666663</v>
      </c>
      <c r="DA14" s="185">
        <v>0.23809523809523808</v>
      </c>
      <c r="DB14" s="185">
        <v>4.7619047619047616E-2</v>
      </c>
      <c r="DC14" s="185">
        <v>4.7619047619047616E-2</v>
      </c>
      <c r="DD14" s="185">
        <v>0</v>
      </c>
      <c r="DE14" s="184">
        <v>21</v>
      </c>
      <c r="DF14" s="185">
        <v>0.42</v>
      </c>
      <c r="DG14" s="185">
        <v>0.625</v>
      </c>
      <c r="DH14" s="185">
        <v>0.33333333333333331</v>
      </c>
      <c r="DI14" s="185">
        <v>4.1666666666666664E-2</v>
      </c>
      <c r="DJ14" s="185">
        <v>0</v>
      </c>
      <c r="DK14" s="185">
        <v>0</v>
      </c>
      <c r="DL14" s="184">
        <v>24</v>
      </c>
      <c r="DM14" s="185">
        <v>0.48</v>
      </c>
      <c r="DN14" s="185">
        <v>0.57692307692307698</v>
      </c>
      <c r="DO14" s="185">
        <v>0.42307692307692307</v>
      </c>
      <c r="DP14" s="185">
        <v>0</v>
      </c>
      <c r="DQ14" s="185">
        <v>0</v>
      </c>
      <c r="DR14" s="185">
        <v>0</v>
      </c>
      <c r="DS14" s="184">
        <v>26</v>
      </c>
      <c r="DT14" s="185">
        <v>0.52</v>
      </c>
      <c r="DU14" s="185">
        <v>0.63636363636363635</v>
      </c>
      <c r="DV14" s="185">
        <v>0.31818181818181818</v>
      </c>
      <c r="DW14" s="185">
        <v>4.5454545454545456E-2</v>
      </c>
      <c r="DX14" s="185">
        <v>0</v>
      </c>
      <c r="DY14" s="185">
        <v>0</v>
      </c>
      <c r="DZ14" s="184">
        <v>22</v>
      </c>
      <c r="EA14" s="185">
        <v>0.44</v>
      </c>
      <c r="EB14" s="185">
        <v>0.66666666666666663</v>
      </c>
      <c r="EC14" s="185">
        <v>0.23809523809523808</v>
      </c>
      <c r="ED14" s="185">
        <v>4.7619047619047616E-2</v>
      </c>
      <c r="EE14" s="185">
        <v>4.7619047619047616E-2</v>
      </c>
      <c r="EF14" s="185">
        <v>0</v>
      </c>
      <c r="EG14" s="184">
        <v>21</v>
      </c>
      <c r="EH14" s="185">
        <v>0.42</v>
      </c>
      <c r="EI14" s="185">
        <v>0.89795918367346927</v>
      </c>
      <c r="EJ14" s="185">
        <v>0.1020408163265306</v>
      </c>
      <c r="EK14" s="185">
        <v>0</v>
      </c>
      <c r="EL14" s="185">
        <v>0</v>
      </c>
      <c r="EM14" s="185">
        <v>0</v>
      </c>
      <c r="EN14" s="184">
        <v>49</v>
      </c>
      <c r="EO14" s="185">
        <v>0.98</v>
      </c>
      <c r="EP14" s="185">
        <v>0.75862068965517238</v>
      </c>
      <c r="EQ14" s="185">
        <v>0.20689655172413796</v>
      </c>
      <c r="ER14" s="185">
        <v>3.4482758620689655E-2</v>
      </c>
      <c r="ES14" s="185">
        <v>0</v>
      </c>
      <c r="ET14" s="185">
        <v>0</v>
      </c>
      <c r="EU14" s="184">
        <v>29</v>
      </c>
      <c r="EV14" s="185">
        <v>0.57999999999999996</v>
      </c>
      <c r="EW14" s="185">
        <v>0.72727272727272729</v>
      </c>
      <c r="EX14" s="185">
        <v>0.2424242424242424</v>
      </c>
      <c r="EY14" s="185">
        <v>3.03030303030303E-2</v>
      </c>
      <c r="EZ14" s="185">
        <v>0</v>
      </c>
      <c r="FA14" s="185">
        <v>0</v>
      </c>
      <c r="FB14" s="184">
        <v>33</v>
      </c>
      <c r="FC14" s="185">
        <v>0.66</v>
      </c>
      <c r="FD14" s="185">
        <v>0.86666666666666659</v>
      </c>
      <c r="FE14" s="185">
        <v>0.13333333333333333</v>
      </c>
      <c r="FF14" s="185">
        <v>0</v>
      </c>
      <c r="FG14" s="185">
        <v>0</v>
      </c>
      <c r="FH14" s="185">
        <v>0</v>
      </c>
      <c r="FI14" s="184">
        <v>30</v>
      </c>
      <c r="FJ14" s="185">
        <v>0.6</v>
      </c>
      <c r="FK14" s="185">
        <v>0.9285714285714286</v>
      </c>
      <c r="FL14" s="185">
        <v>7.1428571428571438E-2</v>
      </c>
      <c r="FM14" s="185">
        <v>0</v>
      </c>
      <c r="FN14" s="185">
        <v>0</v>
      </c>
      <c r="FO14" s="185">
        <v>0</v>
      </c>
      <c r="FP14" s="184">
        <v>28</v>
      </c>
      <c r="FQ14" s="185">
        <v>0.56000000000000005</v>
      </c>
      <c r="FR14" s="185">
        <v>0.79411764705882359</v>
      </c>
      <c r="FS14" s="185">
        <v>0.20588235294117646</v>
      </c>
      <c r="FT14" s="185">
        <v>0</v>
      </c>
      <c r="FU14" s="185">
        <v>0</v>
      </c>
      <c r="FV14" s="185">
        <v>0</v>
      </c>
      <c r="FW14" s="184">
        <v>34</v>
      </c>
      <c r="FX14" s="185">
        <v>0.68</v>
      </c>
      <c r="FY14" s="185">
        <v>0.8</v>
      </c>
      <c r="FZ14" s="185">
        <v>0.16666666666666666</v>
      </c>
      <c r="GA14" s="185">
        <v>0</v>
      </c>
      <c r="GB14" s="185">
        <v>3.3333333333333333E-2</v>
      </c>
      <c r="GC14" s="185">
        <v>0</v>
      </c>
      <c r="GD14" s="184">
        <v>30</v>
      </c>
      <c r="GE14" s="185">
        <v>0.6</v>
      </c>
      <c r="GF14" s="185">
        <v>0.86666666666666659</v>
      </c>
      <c r="GG14" s="185">
        <v>6.6666666666666666E-2</v>
      </c>
      <c r="GH14" s="185">
        <v>6.6666666666666666E-2</v>
      </c>
      <c r="GI14" s="185">
        <v>0</v>
      </c>
      <c r="GJ14" s="185">
        <v>0</v>
      </c>
      <c r="GK14" s="184">
        <v>15</v>
      </c>
      <c r="GL14" s="185">
        <v>0.3</v>
      </c>
      <c r="GM14" s="187" t="s">
        <v>232</v>
      </c>
      <c r="GN14" s="187" t="s">
        <v>232</v>
      </c>
      <c r="GO14" s="187" t="s">
        <v>232</v>
      </c>
      <c r="GP14" s="187" t="s">
        <v>232</v>
      </c>
      <c r="GQ14" s="187" t="s">
        <v>232</v>
      </c>
      <c r="GR14" s="184">
        <v>0</v>
      </c>
      <c r="GS14" s="185">
        <v>0</v>
      </c>
      <c r="GT14" s="187" t="s">
        <v>232</v>
      </c>
      <c r="GU14" s="187" t="s">
        <v>232</v>
      </c>
      <c r="GV14" s="187" t="s">
        <v>232</v>
      </c>
      <c r="GW14" s="187" t="s">
        <v>232</v>
      </c>
      <c r="GX14" s="187" t="s">
        <v>232</v>
      </c>
      <c r="GY14" s="184">
        <v>0</v>
      </c>
      <c r="GZ14" s="185">
        <v>0</v>
      </c>
      <c r="HA14" s="187" t="s">
        <v>232</v>
      </c>
      <c r="HB14" s="187" t="s">
        <v>232</v>
      </c>
      <c r="HC14" s="187" t="s">
        <v>232</v>
      </c>
      <c r="HD14" s="187" t="s">
        <v>232</v>
      </c>
      <c r="HE14" s="187" t="s">
        <v>232</v>
      </c>
      <c r="HF14" s="184">
        <v>0</v>
      </c>
      <c r="HG14" s="185">
        <v>0</v>
      </c>
      <c r="HH14" s="186">
        <v>9.5</v>
      </c>
      <c r="HI14" s="184">
        <v>50</v>
      </c>
      <c r="HJ14" s="185">
        <v>1</v>
      </c>
      <c r="HK14" s="185">
        <v>0.60000000000000009</v>
      </c>
      <c r="HL14" s="185">
        <v>0.14000000000000001</v>
      </c>
      <c r="HM14" s="185">
        <v>0.22000000000000003</v>
      </c>
      <c r="HN14" s="185">
        <v>0.04</v>
      </c>
      <c r="HO14" s="185">
        <v>0</v>
      </c>
      <c r="HP14" s="184">
        <v>50</v>
      </c>
      <c r="HQ14" s="185">
        <v>1</v>
      </c>
      <c r="HR14" s="185">
        <v>0.57142857142857129</v>
      </c>
      <c r="HS14" s="185">
        <v>2.0408163265306121E-2</v>
      </c>
      <c r="HT14" s="185">
        <v>2.0408163265306121E-2</v>
      </c>
      <c r="HU14" s="185">
        <v>0.12244897959183673</v>
      </c>
      <c r="HV14" s="185">
        <v>2.0408163265306121E-2</v>
      </c>
      <c r="HW14" s="185">
        <v>4.0816326530612242E-2</v>
      </c>
      <c r="HX14" s="185">
        <v>8.1632653061224483E-2</v>
      </c>
      <c r="HY14" s="185">
        <v>2.0408163265306121E-2</v>
      </c>
      <c r="HZ14" s="185">
        <v>8.1632653061224483E-2</v>
      </c>
      <c r="IA14" s="185">
        <v>0.2040816326530612</v>
      </c>
      <c r="IB14" s="184">
        <v>49</v>
      </c>
      <c r="IC14" s="185">
        <v>0.98</v>
      </c>
      <c r="ID14" s="186">
        <v>2</v>
      </c>
      <c r="IE14" s="184">
        <v>42</v>
      </c>
      <c r="IF14" s="185">
        <v>0.84</v>
      </c>
      <c r="IG14" s="185">
        <v>0.38</v>
      </c>
      <c r="IH14" s="185">
        <v>1</v>
      </c>
      <c r="II14" s="185">
        <v>0</v>
      </c>
      <c r="IJ14" s="184">
        <v>44</v>
      </c>
      <c r="IK14" s="185">
        <v>0.88</v>
      </c>
      <c r="IL14" s="185">
        <v>1</v>
      </c>
      <c r="IM14" s="185">
        <v>0</v>
      </c>
      <c r="IN14" s="184">
        <v>21</v>
      </c>
      <c r="IO14" s="185">
        <v>0.42</v>
      </c>
      <c r="IP14" s="185">
        <v>1</v>
      </c>
      <c r="IQ14" s="185">
        <v>0</v>
      </c>
      <c r="IR14" s="184">
        <v>37</v>
      </c>
      <c r="IS14" s="185">
        <v>0.74</v>
      </c>
      <c r="IT14" s="185">
        <v>1</v>
      </c>
      <c r="IU14" s="185">
        <v>0</v>
      </c>
      <c r="IV14" s="184">
        <v>45</v>
      </c>
      <c r="IW14" s="185">
        <v>0.9</v>
      </c>
      <c r="IX14" s="185">
        <v>1</v>
      </c>
      <c r="IY14" s="185">
        <v>0</v>
      </c>
      <c r="IZ14" s="184">
        <v>41</v>
      </c>
      <c r="JA14" s="185">
        <v>0.82</v>
      </c>
      <c r="JB14" s="185">
        <v>0.18</v>
      </c>
      <c r="JC14" s="185">
        <v>0.64583333333333326</v>
      </c>
      <c r="JD14" s="185">
        <v>0.35416666666666663</v>
      </c>
      <c r="JE14" s="184">
        <v>48</v>
      </c>
      <c r="JF14" s="185">
        <v>0.96</v>
      </c>
      <c r="JG14" s="185">
        <v>0</v>
      </c>
      <c r="JH14" s="185">
        <v>0.16326530612244897</v>
      </c>
      <c r="JI14" s="185">
        <v>0.44897959183673464</v>
      </c>
      <c r="JJ14" s="185">
        <v>0.30612244897959184</v>
      </c>
      <c r="JK14" s="185">
        <v>8.1632653061224483E-2</v>
      </c>
      <c r="JL14" s="184">
        <v>49</v>
      </c>
      <c r="JM14" s="185">
        <v>0.98</v>
      </c>
      <c r="JN14" s="184">
        <v>43</v>
      </c>
      <c r="JO14" s="185">
        <v>0.86</v>
      </c>
      <c r="JP14" s="185" t="s">
        <v>232</v>
      </c>
      <c r="JQ14" s="185" t="s">
        <v>232</v>
      </c>
      <c r="JR14" s="185" t="s">
        <v>232</v>
      </c>
      <c r="JS14" s="185" t="s">
        <v>232</v>
      </c>
      <c r="JT14" s="185" t="s">
        <v>232</v>
      </c>
      <c r="JU14" s="184">
        <v>0</v>
      </c>
      <c r="JV14" s="185">
        <v>0</v>
      </c>
      <c r="JW14" s="185">
        <v>0</v>
      </c>
      <c r="JX14" s="185">
        <v>0</v>
      </c>
      <c r="JY14" s="185">
        <v>0</v>
      </c>
      <c r="JZ14" s="185">
        <v>1</v>
      </c>
      <c r="KA14" s="185">
        <v>0</v>
      </c>
      <c r="KB14" s="184">
        <v>48</v>
      </c>
      <c r="KC14" s="185">
        <v>0.96</v>
      </c>
      <c r="KD14" s="185">
        <v>0.73170731707317072</v>
      </c>
      <c r="KE14" s="185">
        <v>4.878048780487805E-2</v>
      </c>
      <c r="KF14" s="185">
        <v>4.878048780487805E-2</v>
      </c>
      <c r="KG14" s="185">
        <v>2.4390243902439025E-2</v>
      </c>
      <c r="KH14" s="185">
        <v>0</v>
      </c>
      <c r="KI14" s="185">
        <v>2.4390243902439025E-2</v>
      </c>
      <c r="KJ14" s="185">
        <v>4.878048780487805E-2</v>
      </c>
      <c r="KK14" s="185">
        <v>2.4390243902439025E-2</v>
      </c>
      <c r="KL14" s="185">
        <v>4.878048780487805E-2</v>
      </c>
      <c r="KM14" s="184">
        <v>41</v>
      </c>
      <c r="KN14" s="188">
        <v>0.82</v>
      </c>
    </row>
    <row r="15" spans="1:300" s="150" customFormat="1" ht="24" customHeight="1" x14ac:dyDescent="0.25">
      <c r="A15" s="173">
        <v>26</v>
      </c>
      <c r="B15" s="174" t="s">
        <v>245</v>
      </c>
      <c r="C15" s="175" t="s">
        <v>4</v>
      </c>
      <c r="D15" s="175" t="s">
        <v>0</v>
      </c>
      <c r="E15" s="176">
        <v>101</v>
      </c>
      <c r="F15" s="177">
        <v>0.19565217391304346</v>
      </c>
      <c r="G15" s="177">
        <v>0.80434782608695654</v>
      </c>
      <c r="H15" s="176">
        <v>92</v>
      </c>
      <c r="I15" s="177">
        <v>0.91089108910891092</v>
      </c>
      <c r="J15" s="177">
        <v>0.73972602739726023</v>
      </c>
      <c r="K15" s="177">
        <v>0.26027397260273971</v>
      </c>
      <c r="L15" s="176">
        <v>73</v>
      </c>
      <c r="M15" s="177">
        <v>0.72277227722772275</v>
      </c>
      <c r="N15" s="177">
        <v>0.5625</v>
      </c>
      <c r="O15" s="177">
        <v>0.4375</v>
      </c>
      <c r="P15" s="176">
        <v>64</v>
      </c>
      <c r="Q15" s="177">
        <v>0.63366336633663367</v>
      </c>
      <c r="R15" s="177">
        <v>0.16666666666666669</v>
      </c>
      <c r="S15" s="177">
        <v>0.1</v>
      </c>
      <c r="T15" s="177">
        <v>0.4</v>
      </c>
      <c r="U15" s="177">
        <v>3.333333333333334E-2</v>
      </c>
      <c r="V15" s="177">
        <v>0.41111111111111115</v>
      </c>
      <c r="W15" s="177">
        <v>3.333333333333334E-2</v>
      </c>
      <c r="X15" s="177">
        <v>1.1111111111111112E-2</v>
      </c>
      <c r="Y15" s="177">
        <v>0.14444444444444446</v>
      </c>
      <c r="Z15" s="177">
        <v>0.1</v>
      </c>
      <c r="AA15" s="177">
        <v>8.8888888888888892E-2</v>
      </c>
      <c r="AB15" s="177">
        <v>3.333333333333334E-2</v>
      </c>
      <c r="AC15" s="177">
        <v>4.4444444444444446E-2</v>
      </c>
      <c r="AD15" s="176">
        <v>90</v>
      </c>
      <c r="AE15" s="177">
        <v>0.8910891089108911</v>
      </c>
      <c r="AF15" s="177">
        <v>0.72277227722772275</v>
      </c>
      <c r="AG15" s="176">
        <v>73</v>
      </c>
      <c r="AH15" s="177">
        <v>0.6292134831460674</v>
      </c>
      <c r="AI15" s="177">
        <v>0.2921348314606742</v>
      </c>
      <c r="AJ15" s="177">
        <v>8.98876404494382E-2</v>
      </c>
      <c r="AK15" s="177">
        <v>0.5168539325842697</v>
      </c>
      <c r="AL15" s="177">
        <v>0.5280898876404494</v>
      </c>
      <c r="AM15" s="177">
        <v>0.550561797752809</v>
      </c>
      <c r="AN15" s="177">
        <v>0.2921348314606742</v>
      </c>
      <c r="AO15" s="177">
        <v>0.12359550561797754</v>
      </c>
      <c r="AP15" s="177">
        <v>8.98876404494382E-2</v>
      </c>
      <c r="AQ15" s="177">
        <v>0.11235955056179775</v>
      </c>
      <c r="AR15" s="176">
        <v>89</v>
      </c>
      <c r="AS15" s="177">
        <v>0.88118811881188119</v>
      </c>
      <c r="AT15" s="178">
        <v>9.6516853932584272</v>
      </c>
      <c r="AU15" s="176">
        <v>89</v>
      </c>
      <c r="AV15" s="177">
        <v>0.88118811881188119</v>
      </c>
      <c r="AW15" s="178">
        <v>9.8764044943820224</v>
      </c>
      <c r="AX15" s="176">
        <v>89</v>
      </c>
      <c r="AY15" s="177">
        <v>0.88118811881188119</v>
      </c>
      <c r="AZ15" s="178">
        <v>9.8522727272727266</v>
      </c>
      <c r="BA15" s="176">
        <v>88</v>
      </c>
      <c r="BB15" s="177">
        <v>0.87128712871287128</v>
      </c>
      <c r="BC15" s="177">
        <v>0.72826086956521741</v>
      </c>
      <c r="BD15" s="177">
        <v>0.19565217391304346</v>
      </c>
      <c r="BE15" s="177">
        <v>5.434782608695652E-2</v>
      </c>
      <c r="BF15" s="177">
        <v>2.1739130434782608E-2</v>
      </c>
      <c r="BG15" s="177">
        <v>0</v>
      </c>
      <c r="BH15" s="176">
        <v>92</v>
      </c>
      <c r="BI15" s="177">
        <v>0.91089108910891092</v>
      </c>
      <c r="BJ15" s="177">
        <v>0.75280898876404501</v>
      </c>
      <c r="BK15" s="177">
        <v>0.2247191011235955</v>
      </c>
      <c r="BL15" s="177">
        <v>2.247191011235955E-2</v>
      </c>
      <c r="BM15" s="177">
        <v>0</v>
      </c>
      <c r="BN15" s="177">
        <v>0</v>
      </c>
      <c r="BO15" s="176">
        <v>89</v>
      </c>
      <c r="BP15" s="177">
        <v>0.88118811881188119</v>
      </c>
      <c r="BQ15" s="177">
        <v>0.92391304347826086</v>
      </c>
      <c r="BR15" s="177">
        <v>3.2608695652173919E-2</v>
      </c>
      <c r="BS15" s="177">
        <v>4.3478260869565216E-2</v>
      </c>
      <c r="BT15" s="177">
        <v>0</v>
      </c>
      <c r="BU15" s="177">
        <v>0</v>
      </c>
      <c r="BV15" s="176">
        <v>92</v>
      </c>
      <c r="BW15" s="177">
        <v>0.91089108910891092</v>
      </c>
      <c r="BX15" s="177">
        <v>0.89130434782608692</v>
      </c>
      <c r="BY15" s="177">
        <v>9.7826086956521729E-2</v>
      </c>
      <c r="BZ15" s="177">
        <v>1.0869565217391304E-2</v>
      </c>
      <c r="CA15" s="177">
        <v>0</v>
      </c>
      <c r="CB15" s="177">
        <v>0</v>
      </c>
      <c r="CC15" s="176">
        <v>92</v>
      </c>
      <c r="CD15" s="177">
        <v>0.91089108910891092</v>
      </c>
      <c r="CE15" s="177">
        <v>0.8651685393258427</v>
      </c>
      <c r="CF15" s="177">
        <v>0.12359550561797754</v>
      </c>
      <c r="CG15" s="177">
        <v>1.1235955056179775E-2</v>
      </c>
      <c r="CH15" s="177">
        <v>0</v>
      </c>
      <c r="CI15" s="177">
        <v>0</v>
      </c>
      <c r="CJ15" s="176">
        <v>89</v>
      </c>
      <c r="CK15" s="177">
        <v>0.88118811881188119</v>
      </c>
      <c r="CL15" s="177">
        <v>0.89010989010989006</v>
      </c>
      <c r="CM15" s="177">
        <v>0.10989010989010987</v>
      </c>
      <c r="CN15" s="177">
        <v>0</v>
      </c>
      <c r="CO15" s="177">
        <v>0</v>
      </c>
      <c r="CP15" s="177">
        <v>0</v>
      </c>
      <c r="CQ15" s="176">
        <v>91</v>
      </c>
      <c r="CR15" s="177">
        <v>0.90099009900990101</v>
      </c>
      <c r="CS15" s="177">
        <v>0.95833333333333326</v>
      </c>
      <c r="CT15" s="177">
        <v>0</v>
      </c>
      <c r="CU15" s="177">
        <v>4.1666666666666664E-2</v>
      </c>
      <c r="CV15" s="177">
        <v>0</v>
      </c>
      <c r="CW15" s="177">
        <v>0</v>
      </c>
      <c r="CX15" s="176">
        <v>48</v>
      </c>
      <c r="CY15" s="177">
        <v>0.47524752475247523</v>
      </c>
      <c r="CZ15" s="177">
        <v>0.60465116279069775</v>
      </c>
      <c r="DA15" s="177">
        <v>0.32558139534883723</v>
      </c>
      <c r="DB15" s="177">
        <v>2.3255813953488372E-2</v>
      </c>
      <c r="DC15" s="177">
        <v>4.6511627906976744E-2</v>
      </c>
      <c r="DD15" s="177">
        <v>0</v>
      </c>
      <c r="DE15" s="176">
        <v>43</v>
      </c>
      <c r="DF15" s="177">
        <v>0.42574257425742573</v>
      </c>
      <c r="DG15" s="177">
        <v>0.60416666666666652</v>
      </c>
      <c r="DH15" s="177">
        <v>0.20833333333333329</v>
      </c>
      <c r="DI15" s="177">
        <v>0.16666666666666666</v>
      </c>
      <c r="DJ15" s="177">
        <v>0</v>
      </c>
      <c r="DK15" s="177">
        <v>2.0833333333333332E-2</v>
      </c>
      <c r="DL15" s="176">
        <v>48</v>
      </c>
      <c r="DM15" s="177">
        <v>0.47524752475247523</v>
      </c>
      <c r="DN15" s="177">
        <v>0.57446808510638303</v>
      </c>
      <c r="DO15" s="177">
        <v>0.31914893617021278</v>
      </c>
      <c r="DP15" s="177">
        <v>8.5106382978723402E-2</v>
      </c>
      <c r="DQ15" s="177">
        <v>0</v>
      </c>
      <c r="DR15" s="177">
        <v>2.1276595744680851E-2</v>
      </c>
      <c r="DS15" s="176">
        <v>47</v>
      </c>
      <c r="DT15" s="177">
        <v>0.46534653465346537</v>
      </c>
      <c r="DU15" s="177">
        <v>0.6</v>
      </c>
      <c r="DV15" s="177">
        <v>0.2</v>
      </c>
      <c r="DW15" s="177">
        <v>0.2</v>
      </c>
      <c r="DX15" s="177">
        <v>0</v>
      </c>
      <c r="DY15" s="177">
        <v>0</v>
      </c>
      <c r="DZ15" s="176">
        <v>30</v>
      </c>
      <c r="EA15" s="177">
        <v>0.29702970297029702</v>
      </c>
      <c r="EB15" s="177">
        <v>0.7407407407407407</v>
      </c>
      <c r="EC15" s="177">
        <v>0.18518518518518517</v>
      </c>
      <c r="ED15" s="177">
        <v>7.407407407407407E-2</v>
      </c>
      <c r="EE15" s="177">
        <v>0</v>
      </c>
      <c r="EF15" s="177">
        <v>0</v>
      </c>
      <c r="EG15" s="176">
        <v>27</v>
      </c>
      <c r="EH15" s="177">
        <v>0.26732673267326734</v>
      </c>
      <c r="EI15" s="177">
        <v>0.91304347826086962</v>
      </c>
      <c r="EJ15" s="177">
        <v>7.6086956521739135E-2</v>
      </c>
      <c r="EK15" s="177">
        <v>1.0869565217391304E-2</v>
      </c>
      <c r="EL15" s="177">
        <v>0</v>
      </c>
      <c r="EM15" s="177">
        <v>0</v>
      </c>
      <c r="EN15" s="176">
        <v>92</v>
      </c>
      <c r="EO15" s="177">
        <v>0.91089108910891092</v>
      </c>
      <c r="EP15" s="177">
        <v>0.72093023255813948</v>
      </c>
      <c r="EQ15" s="177">
        <v>0.20930232558139536</v>
      </c>
      <c r="ER15" s="177">
        <v>6.9767441860465129E-2</v>
      </c>
      <c r="ES15" s="177">
        <v>0</v>
      </c>
      <c r="ET15" s="177">
        <v>0</v>
      </c>
      <c r="EU15" s="176">
        <v>43</v>
      </c>
      <c r="EV15" s="177">
        <v>0.42574257425742573</v>
      </c>
      <c r="EW15" s="177">
        <v>0.8421052631578948</v>
      </c>
      <c r="EX15" s="177">
        <v>0.13157894736842105</v>
      </c>
      <c r="EY15" s="177">
        <v>2.6315789473684213E-2</v>
      </c>
      <c r="EZ15" s="177">
        <v>0</v>
      </c>
      <c r="FA15" s="177">
        <v>0</v>
      </c>
      <c r="FB15" s="176">
        <v>38</v>
      </c>
      <c r="FC15" s="177">
        <v>0.37623762376237624</v>
      </c>
      <c r="FD15" s="177">
        <v>0.84000000000000008</v>
      </c>
      <c r="FE15" s="177">
        <v>0.14666666666666667</v>
      </c>
      <c r="FF15" s="177">
        <v>1.3333333333333334E-2</v>
      </c>
      <c r="FG15" s="177">
        <v>0</v>
      </c>
      <c r="FH15" s="177">
        <v>0</v>
      </c>
      <c r="FI15" s="176">
        <v>75</v>
      </c>
      <c r="FJ15" s="177">
        <v>0.74257425742574257</v>
      </c>
      <c r="FK15" s="177">
        <v>0.78947368421052633</v>
      </c>
      <c r="FL15" s="177">
        <v>0.18421052631578949</v>
      </c>
      <c r="FM15" s="177">
        <v>2.6315789473684213E-2</v>
      </c>
      <c r="FN15" s="177">
        <v>0</v>
      </c>
      <c r="FO15" s="177">
        <v>0</v>
      </c>
      <c r="FP15" s="176">
        <v>76</v>
      </c>
      <c r="FQ15" s="177">
        <v>0.75247524752475248</v>
      </c>
      <c r="FR15" s="177">
        <v>0.66666666666666663</v>
      </c>
      <c r="FS15" s="177">
        <v>0.27272727272727271</v>
      </c>
      <c r="FT15" s="177">
        <v>3.03030303030303E-2</v>
      </c>
      <c r="FU15" s="177">
        <v>3.03030303030303E-2</v>
      </c>
      <c r="FV15" s="177">
        <v>0</v>
      </c>
      <c r="FW15" s="176">
        <v>33</v>
      </c>
      <c r="FX15" s="177">
        <v>0.32673267326732675</v>
      </c>
      <c r="FY15" s="177">
        <v>0.76666666666666661</v>
      </c>
      <c r="FZ15" s="177">
        <v>0.13333333333333333</v>
      </c>
      <c r="GA15" s="177">
        <v>6.6666666666666666E-2</v>
      </c>
      <c r="GB15" s="177">
        <v>3.3333333333333333E-2</v>
      </c>
      <c r="GC15" s="177">
        <v>0</v>
      </c>
      <c r="GD15" s="176">
        <v>30</v>
      </c>
      <c r="GE15" s="177">
        <v>0.29702970297029702</v>
      </c>
      <c r="GF15" s="177">
        <v>0.72727272727272729</v>
      </c>
      <c r="GG15" s="177">
        <v>0.18181818181818182</v>
      </c>
      <c r="GH15" s="177">
        <v>6.8181818181818191E-2</v>
      </c>
      <c r="GI15" s="177">
        <v>2.2727272727272728E-2</v>
      </c>
      <c r="GJ15" s="177">
        <v>0</v>
      </c>
      <c r="GK15" s="176">
        <v>44</v>
      </c>
      <c r="GL15" s="177">
        <v>0.43564356435643564</v>
      </c>
      <c r="GM15" s="179" t="s">
        <v>232</v>
      </c>
      <c r="GN15" s="179" t="s">
        <v>232</v>
      </c>
      <c r="GO15" s="179" t="s">
        <v>232</v>
      </c>
      <c r="GP15" s="179" t="s">
        <v>232</v>
      </c>
      <c r="GQ15" s="179" t="s">
        <v>232</v>
      </c>
      <c r="GR15" s="176">
        <v>0</v>
      </c>
      <c r="GS15" s="177">
        <v>0</v>
      </c>
      <c r="GT15" s="179" t="s">
        <v>232</v>
      </c>
      <c r="GU15" s="179" t="s">
        <v>232</v>
      </c>
      <c r="GV15" s="179" t="s">
        <v>232</v>
      </c>
      <c r="GW15" s="179" t="s">
        <v>232</v>
      </c>
      <c r="GX15" s="179" t="s">
        <v>232</v>
      </c>
      <c r="GY15" s="176">
        <v>0</v>
      </c>
      <c r="GZ15" s="177">
        <v>0</v>
      </c>
      <c r="HA15" s="179" t="s">
        <v>232</v>
      </c>
      <c r="HB15" s="179" t="s">
        <v>232</v>
      </c>
      <c r="HC15" s="179" t="s">
        <v>232</v>
      </c>
      <c r="HD15" s="179" t="s">
        <v>232</v>
      </c>
      <c r="HE15" s="179" t="s">
        <v>232</v>
      </c>
      <c r="HF15" s="176">
        <v>0</v>
      </c>
      <c r="HG15" s="177">
        <v>0</v>
      </c>
      <c r="HH15" s="178">
        <v>9.5443037974683538</v>
      </c>
      <c r="HI15" s="176">
        <v>79</v>
      </c>
      <c r="HJ15" s="177">
        <v>0.78217821782178221</v>
      </c>
      <c r="HK15" s="177">
        <v>0.82608695652173902</v>
      </c>
      <c r="HL15" s="177">
        <v>0.11956521739130435</v>
      </c>
      <c r="HM15" s="177">
        <v>5.434782608695652E-2</v>
      </c>
      <c r="HN15" s="177">
        <v>0</v>
      </c>
      <c r="HO15" s="177">
        <v>0</v>
      </c>
      <c r="HP15" s="176">
        <v>92</v>
      </c>
      <c r="HQ15" s="177">
        <v>0.91089108910891092</v>
      </c>
      <c r="HR15" s="177">
        <v>0.58695652173913038</v>
      </c>
      <c r="HS15" s="177">
        <v>2.1739130434782608E-2</v>
      </c>
      <c r="HT15" s="177">
        <v>0.15217391304347827</v>
      </c>
      <c r="HU15" s="177">
        <v>0.21739130434782608</v>
      </c>
      <c r="HV15" s="177">
        <v>0</v>
      </c>
      <c r="HW15" s="177">
        <v>1.0869565217391304E-2</v>
      </c>
      <c r="HX15" s="177">
        <v>0.15217391304347827</v>
      </c>
      <c r="HY15" s="177">
        <v>4.3478260869565216E-2</v>
      </c>
      <c r="HZ15" s="177">
        <v>4.3478260869565216E-2</v>
      </c>
      <c r="IA15" s="177">
        <v>0.11956521739130435</v>
      </c>
      <c r="IB15" s="176">
        <v>92</v>
      </c>
      <c r="IC15" s="177">
        <v>0.91089108910891092</v>
      </c>
      <c r="ID15" s="178">
        <v>3.9285714285714284</v>
      </c>
      <c r="IE15" s="176">
        <v>70</v>
      </c>
      <c r="IF15" s="177">
        <v>0.69306930693069302</v>
      </c>
      <c r="IG15" s="177">
        <v>0.29702970297029702</v>
      </c>
      <c r="IH15" s="177">
        <v>1</v>
      </c>
      <c r="II15" s="177">
        <v>0</v>
      </c>
      <c r="IJ15" s="176">
        <v>79</v>
      </c>
      <c r="IK15" s="177">
        <v>0.78217821782178221</v>
      </c>
      <c r="IL15" s="177">
        <v>0.78787878787878785</v>
      </c>
      <c r="IM15" s="177">
        <v>0.21212121212121213</v>
      </c>
      <c r="IN15" s="176">
        <v>33</v>
      </c>
      <c r="IO15" s="177">
        <v>0.32673267326732675</v>
      </c>
      <c r="IP15" s="177">
        <v>0.98113207547169812</v>
      </c>
      <c r="IQ15" s="177">
        <v>1.8867924528301886E-2</v>
      </c>
      <c r="IR15" s="176">
        <v>53</v>
      </c>
      <c r="IS15" s="177">
        <v>0.52475247524752477</v>
      </c>
      <c r="IT15" s="177">
        <v>1</v>
      </c>
      <c r="IU15" s="177">
        <v>0</v>
      </c>
      <c r="IV15" s="176">
        <v>75</v>
      </c>
      <c r="IW15" s="177">
        <v>0.74257425742574257</v>
      </c>
      <c r="IX15" s="177">
        <v>1</v>
      </c>
      <c r="IY15" s="177">
        <v>0</v>
      </c>
      <c r="IZ15" s="176">
        <v>71</v>
      </c>
      <c r="JA15" s="177">
        <v>0.70297029702970293</v>
      </c>
      <c r="JB15" s="177">
        <v>0.20792079207920791</v>
      </c>
      <c r="JC15" s="177">
        <v>0.45454545454545447</v>
      </c>
      <c r="JD15" s="177">
        <v>0.54545454545454553</v>
      </c>
      <c r="JE15" s="176">
        <v>88</v>
      </c>
      <c r="JF15" s="177">
        <v>0.87128712871287128</v>
      </c>
      <c r="JG15" s="177">
        <v>4.7058823529411764E-2</v>
      </c>
      <c r="JH15" s="177">
        <v>9.4117647058823528E-2</v>
      </c>
      <c r="JI15" s="177">
        <v>0.42352941176470588</v>
      </c>
      <c r="JJ15" s="177">
        <v>0.34117647058823525</v>
      </c>
      <c r="JK15" s="177">
        <v>9.4117647058823528E-2</v>
      </c>
      <c r="JL15" s="176">
        <v>85</v>
      </c>
      <c r="JM15" s="177">
        <v>0.84158415841584155</v>
      </c>
      <c r="JN15" s="176">
        <v>78</v>
      </c>
      <c r="JO15" s="177">
        <v>0.7722772277227723</v>
      </c>
      <c r="JP15" s="179">
        <v>0</v>
      </c>
      <c r="JQ15" s="179">
        <v>0.5</v>
      </c>
      <c r="JR15" s="179">
        <v>0</v>
      </c>
      <c r="JS15" s="179">
        <v>0.25</v>
      </c>
      <c r="JT15" s="179">
        <v>0.25</v>
      </c>
      <c r="JU15" s="176">
        <v>4</v>
      </c>
      <c r="JV15" s="177">
        <v>3.9603960396039604E-2</v>
      </c>
      <c r="JW15" s="177">
        <v>0</v>
      </c>
      <c r="JX15" s="177">
        <v>0</v>
      </c>
      <c r="JY15" s="177">
        <v>1.1235955056179775E-2</v>
      </c>
      <c r="JZ15" s="177">
        <v>0.98876404494382031</v>
      </c>
      <c r="KA15" s="177">
        <v>0</v>
      </c>
      <c r="KB15" s="176">
        <v>89</v>
      </c>
      <c r="KC15" s="177">
        <v>0.88118811881188119</v>
      </c>
      <c r="KD15" s="177">
        <v>0.89156626506024106</v>
      </c>
      <c r="KE15" s="177">
        <v>7.2289156626506035E-2</v>
      </c>
      <c r="KF15" s="177">
        <v>8.4337349397590369E-2</v>
      </c>
      <c r="KG15" s="177">
        <v>0</v>
      </c>
      <c r="KH15" s="177">
        <v>0</v>
      </c>
      <c r="KI15" s="177">
        <v>1.2048192771084338E-2</v>
      </c>
      <c r="KJ15" s="177">
        <v>1.2048192771084338E-2</v>
      </c>
      <c r="KK15" s="177">
        <v>1.2048192771084338E-2</v>
      </c>
      <c r="KL15" s="177">
        <v>0</v>
      </c>
      <c r="KM15" s="176">
        <v>83</v>
      </c>
      <c r="KN15" s="180">
        <v>0.82178217821782173</v>
      </c>
    </row>
    <row r="16" spans="1:300" s="150" customFormat="1" ht="24" customHeight="1" x14ac:dyDescent="0.25">
      <c r="A16" s="181">
        <v>27</v>
      </c>
      <c r="B16" s="182" t="s">
        <v>246</v>
      </c>
      <c r="C16" s="183" t="s">
        <v>4</v>
      </c>
      <c r="D16" s="183" t="s">
        <v>0</v>
      </c>
      <c r="E16" s="184">
        <v>100</v>
      </c>
      <c r="F16" s="185">
        <v>8.1632653061224483E-2</v>
      </c>
      <c r="G16" s="185">
        <v>0.91836734693877553</v>
      </c>
      <c r="H16" s="184">
        <v>98</v>
      </c>
      <c r="I16" s="185">
        <v>0.98</v>
      </c>
      <c r="J16" s="185">
        <v>0.85393258426966301</v>
      </c>
      <c r="K16" s="185">
        <v>0.14606741573033707</v>
      </c>
      <c r="L16" s="184">
        <v>89</v>
      </c>
      <c r="M16" s="185">
        <v>0.89</v>
      </c>
      <c r="N16" s="185">
        <v>0.7142857142857143</v>
      </c>
      <c r="O16" s="185">
        <v>0.28571428571428575</v>
      </c>
      <c r="P16" s="184">
        <v>84</v>
      </c>
      <c r="Q16" s="185">
        <v>0.84</v>
      </c>
      <c r="R16" s="185">
        <v>0.15151515151515152</v>
      </c>
      <c r="S16" s="185">
        <v>0.10101010101010102</v>
      </c>
      <c r="T16" s="185">
        <v>0.54545454545454553</v>
      </c>
      <c r="U16" s="185">
        <v>5.0505050505050511E-2</v>
      </c>
      <c r="V16" s="185">
        <v>0.39393939393939398</v>
      </c>
      <c r="W16" s="185">
        <v>6.0606060606060608E-2</v>
      </c>
      <c r="X16" s="185">
        <v>4.0404040404040401E-2</v>
      </c>
      <c r="Y16" s="185">
        <v>5.0505050505050511E-2</v>
      </c>
      <c r="Z16" s="185">
        <v>0.13131313131313133</v>
      </c>
      <c r="AA16" s="185">
        <v>0.10101010101010102</v>
      </c>
      <c r="AB16" s="185">
        <v>0</v>
      </c>
      <c r="AC16" s="185">
        <v>3.0303030303030304E-2</v>
      </c>
      <c r="AD16" s="184">
        <v>99</v>
      </c>
      <c r="AE16" s="185">
        <v>0.99</v>
      </c>
      <c r="AF16" s="185">
        <v>0.68</v>
      </c>
      <c r="AG16" s="184">
        <v>68</v>
      </c>
      <c r="AH16" s="185">
        <v>0.47872340425531912</v>
      </c>
      <c r="AI16" s="185">
        <v>0.36170212765957449</v>
      </c>
      <c r="AJ16" s="185">
        <v>8.5106382978723402E-2</v>
      </c>
      <c r="AK16" s="185">
        <v>0.26595744680851063</v>
      </c>
      <c r="AL16" s="185">
        <v>0.53191489361702127</v>
      </c>
      <c r="AM16" s="185">
        <v>0.41489361702127664</v>
      </c>
      <c r="AN16" s="185">
        <v>0.39361702127659576</v>
      </c>
      <c r="AO16" s="185">
        <v>0.10638297872340427</v>
      </c>
      <c r="AP16" s="185">
        <v>0.10638297872340427</v>
      </c>
      <c r="AQ16" s="185">
        <v>8.5106382978723402E-2</v>
      </c>
      <c r="AR16" s="184">
        <v>94</v>
      </c>
      <c r="AS16" s="185">
        <v>0.94</v>
      </c>
      <c r="AT16" s="186">
        <v>9.808988764044944</v>
      </c>
      <c r="AU16" s="184">
        <v>89</v>
      </c>
      <c r="AV16" s="185">
        <v>0.89</v>
      </c>
      <c r="AW16" s="186">
        <v>9.8539325842696623</v>
      </c>
      <c r="AX16" s="184">
        <v>89</v>
      </c>
      <c r="AY16" s="185">
        <v>0.89</v>
      </c>
      <c r="AZ16" s="186">
        <v>9.8470588235294123</v>
      </c>
      <c r="BA16" s="184">
        <v>85</v>
      </c>
      <c r="BB16" s="185">
        <v>0.85</v>
      </c>
      <c r="BC16" s="185">
        <v>0.61052631578947369</v>
      </c>
      <c r="BD16" s="185">
        <v>0.33684210526315789</v>
      </c>
      <c r="BE16" s="185">
        <v>3.1578947368421054E-2</v>
      </c>
      <c r="BF16" s="185">
        <v>1.0526315789473684E-2</v>
      </c>
      <c r="BG16" s="185">
        <v>1.0526315789473684E-2</v>
      </c>
      <c r="BH16" s="184">
        <v>95</v>
      </c>
      <c r="BI16" s="185">
        <v>0.95</v>
      </c>
      <c r="BJ16" s="185">
        <v>0.70652173913043481</v>
      </c>
      <c r="BK16" s="185">
        <v>0.17391304347826086</v>
      </c>
      <c r="BL16" s="185">
        <v>4.3478260869565216E-2</v>
      </c>
      <c r="BM16" s="185">
        <v>7.6086956521739121E-2</v>
      </c>
      <c r="BN16" s="185">
        <v>0</v>
      </c>
      <c r="BO16" s="184">
        <v>92</v>
      </c>
      <c r="BP16" s="185">
        <v>0.92</v>
      </c>
      <c r="BQ16" s="185">
        <v>0.8350515463917525</v>
      </c>
      <c r="BR16" s="185">
        <v>0.1134020618556701</v>
      </c>
      <c r="BS16" s="185">
        <v>5.1546391752577324E-2</v>
      </c>
      <c r="BT16" s="185">
        <v>0</v>
      </c>
      <c r="BU16" s="185">
        <v>0</v>
      </c>
      <c r="BV16" s="184">
        <v>97</v>
      </c>
      <c r="BW16" s="185">
        <v>0.97</v>
      </c>
      <c r="BX16" s="185">
        <v>0.81632653061224492</v>
      </c>
      <c r="BY16" s="185">
        <v>0.15306122448979592</v>
      </c>
      <c r="BZ16" s="185">
        <v>3.0612244897959183E-2</v>
      </c>
      <c r="CA16" s="185">
        <v>0</v>
      </c>
      <c r="CB16" s="185">
        <v>0</v>
      </c>
      <c r="CC16" s="184">
        <v>98</v>
      </c>
      <c r="CD16" s="185">
        <v>0.98</v>
      </c>
      <c r="CE16" s="185">
        <v>0.79591836734693877</v>
      </c>
      <c r="CF16" s="185">
        <v>0.18367346938775511</v>
      </c>
      <c r="CG16" s="185">
        <v>1.020408163265306E-2</v>
      </c>
      <c r="CH16" s="185">
        <v>1.020408163265306E-2</v>
      </c>
      <c r="CI16" s="185">
        <v>0</v>
      </c>
      <c r="CJ16" s="184">
        <v>98</v>
      </c>
      <c r="CK16" s="185">
        <v>0.98</v>
      </c>
      <c r="CL16" s="185">
        <v>0.8484848484848484</v>
      </c>
      <c r="CM16" s="185">
        <v>0.13131313131313133</v>
      </c>
      <c r="CN16" s="185">
        <v>2.02020202020202E-2</v>
      </c>
      <c r="CO16" s="185">
        <v>0</v>
      </c>
      <c r="CP16" s="185">
        <v>0</v>
      </c>
      <c r="CQ16" s="184">
        <v>99</v>
      </c>
      <c r="CR16" s="185">
        <v>0.99</v>
      </c>
      <c r="CS16" s="185">
        <v>0.8039215686274509</v>
      </c>
      <c r="CT16" s="185">
        <v>0.17647058823529413</v>
      </c>
      <c r="CU16" s="185">
        <v>1.9607843137254902E-2</v>
      </c>
      <c r="CV16" s="185">
        <v>0</v>
      </c>
      <c r="CW16" s="185">
        <v>0</v>
      </c>
      <c r="CX16" s="184">
        <v>51</v>
      </c>
      <c r="CY16" s="185">
        <v>0.51</v>
      </c>
      <c r="CZ16" s="185">
        <v>0.43478260869565222</v>
      </c>
      <c r="DA16" s="185">
        <v>0.43478260869565222</v>
      </c>
      <c r="DB16" s="185">
        <v>8.6956521739130432E-2</v>
      </c>
      <c r="DC16" s="185">
        <v>2.1739130434782608E-2</v>
      </c>
      <c r="DD16" s="185">
        <v>2.1739130434782608E-2</v>
      </c>
      <c r="DE16" s="184">
        <v>46</v>
      </c>
      <c r="DF16" s="185">
        <v>0.46</v>
      </c>
      <c r="DG16" s="185">
        <v>0.47916666666666669</v>
      </c>
      <c r="DH16" s="185">
        <v>0.41666666666666669</v>
      </c>
      <c r="DI16" s="185">
        <v>6.25E-2</v>
      </c>
      <c r="DJ16" s="185">
        <v>2.0833333333333332E-2</v>
      </c>
      <c r="DK16" s="185">
        <v>2.0833333333333332E-2</v>
      </c>
      <c r="DL16" s="184">
        <v>48</v>
      </c>
      <c r="DM16" s="185">
        <v>0.48</v>
      </c>
      <c r="DN16" s="185">
        <v>0.48979591836734693</v>
      </c>
      <c r="DO16" s="185">
        <v>0.32653061224489793</v>
      </c>
      <c r="DP16" s="185">
        <v>0.10204081632653061</v>
      </c>
      <c r="DQ16" s="185">
        <v>6.1224489795918366E-2</v>
      </c>
      <c r="DR16" s="185">
        <v>2.0408163265306121E-2</v>
      </c>
      <c r="DS16" s="184">
        <v>49</v>
      </c>
      <c r="DT16" s="185">
        <v>0.49</v>
      </c>
      <c r="DU16" s="185">
        <v>0.52777777777777779</v>
      </c>
      <c r="DV16" s="185">
        <v>0.3611111111111111</v>
      </c>
      <c r="DW16" s="185">
        <v>8.3333333333333329E-2</v>
      </c>
      <c r="DX16" s="185">
        <v>2.7777777777777776E-2</v>
      </c>
      <c r="DY16" s="185">
        <v>0</v>
      </c>
      <c r="DZ16" s="184">
        <v>36</v>
      </c>
      <c r="EA16" s="185">
        <v>0.36</v>
      </c>
      <c r="EB16" s="185">
        <v>0.58333333333333326</v>
      </c>
      <c r="EC16" s="185">
        <v>0.30555555555555552</v>
      </c>
      <c r="ED16" s="185">
        <v>8.3333333333333329E-2</v>
      </c>
      <c r="EE16" s="185">
        <v>2.7777777777777776E-2</v>
      </c>
      <c r="EF16" s="185">
        <v>0</v>
      </c>
      <c r="EG16" s="184">
        <v>36</v>
      </c>
      <c r="EH16" s="185">
        <v>0.36</v>
      </c>
      <c r="EI16" s="185">
        <v>0.88541666666666663</v>
      </c>
      <c r="EJ16" s="185">
        <v>0.11458333333333333</v>
      </c>
      <c r="EK16" s="185">
        <v>0</v>
      </c>
      <c r="EL16" s="185">
        <v>0</v>
      </c>
      <c r="EM16" s="185">
        <v>0</v>
      </c>
      <c r="EN16" s="184">
        <v>96</v>
      </c>
      <c r="EO16" s="185">
        <v>0.96</v>
      </c>
      <c r="EP16" s="185">
        <v>0.64</v>
      </c>
      <c r="EQ16" s="185">
        <v>0.32</v>
      </c>
      <c r="ER16" s="185">
        <v>0.02</v>
      </c>
      <c r="ES16" s="185">
        <v>0.02</v>
      </c>
      <c r="ET16" s="185">
        <v>0</v>
      </c>
      <c r="EU16" s="184">
        <v>50</v>
      </c>
      <c r="EV16" s="185">
        <v>0.5</v>
      </c>
      <c r="EW16" s="185">
        <v>0.62222222222222223</v>
      </c>
      <c r="EX16" s="185">
        <v>0.31111111111111112</v>
      </c>
      <c r="EY16" s="185">
        <v>6.6666666666666666E-2</v>
      </c>
      <c r="EZ16" s="185">
        <v>0</v>
      </c>
      <c r="FA16" s="185">
        <v>0</v>
      </c>
      <c r="FB16" s="184">
        <v>45</v>
      </c>
      <c r="FC16" s="185">
        <v>0.45</v>
      </c>
      <c r="FD16" s="185">
        <v>0.84057971014492749</v>
      </c>
      <c r="FE16" s="185">
        <v>0.14492753623188406</v>
      </c>
      <c r="FF16" s="185">
        <v>1.4492753623188406E-2</v>
      </c>
      <c r="FG16" s="185">
        <v>0</v>
      </c>
      <c r="FH16" s="185">
        <v>0</v>
      </c>
      <c r="FI16" s="184">
        <v>69</v>
      </c>
      <c r="FJ16" s="185">
        <v>0.69</v>
      </c>
      <c r="FK16" s="185">
        <v>0.88732394366197176</v>
      </c>
      <c r="FL16" s="185">
        <v>0.11267605633802817</v>
      </c>
      <c r="FM16" s="185">
        <v>0</v>
      </c>
      <c r="FN16" s="185">
        <v>0</v>
      </c>
      <c r="FO16" s="185">
        <v>0</v>
      </c>
      <c r="FP16" s="184">
        <v>71</v>
      </c>
      <c r="FQ16" s="185">
        <v>0.71</v>
      </c>
      <c r="FR16" s="185">
        <v>0.52830188679245282</v>
      </c>
      <c r="FS16" s="185">
        <v>0.32075471698113206</v>
      </c>
      <c r="FT16" s="185">
        <v>0.11320754716981132</v>
      </c>
      <c r="FU16" s="185">
        <v>3.7735849056603772E-2</v>
      </c>
      <c r="FV16" s="185">
        <v>0</v>
      </c>
      <c r="FW16" s="184">
        <v>53</v>
      </c>
      <c r="FX16" s="185">
        <v>0.53</v>
      </c>
      <c r="FY16" s="185">
        <v>0.55882352941176472</v>
      </c>
      <c r="FZ16" s="185">
        <v>0.32352941176470584</v>
      </c>
      <c r="GA16" s="185">
        <v>2.9411764705882353E-2</v>
      </c>
      <c r="GB16" s="185">
        <v>5.8823529411764705E-2</v>
      </c>
      <c r="GC16" s="185">
        <v>2.9411764705882353E-2</v>
      </c>
      <c r="GD16" s="184">
        <v>34</v>
      </c>
      <c r="GE16" s="185">
        <v>0.34</v>
      </c>
      <c r="GF16" s="185">
        <v>0.67741935483870963</v>
      </c>
      <c r="GG16" s="185">
        <v>0.19354838709677419</v>
      </c>
      <c r="GH16" s="185">
        <v>6.4516129032258063E-2</v>
      </c>
      <c r="GI16" s="185">
        <v>3.2258064516129031E-2</v>
      </c>
      <c r="GJ16" s="185">
        <v>3.2258064516129031E-2</v>
      </c>
      <c r="GK16" s="184">
        <v>31</v>
      </c>
      <c r="GL16" s="185">
        <v>0.31</v>
      </c>
      <c r="GM16" s="187" t="s">
        <v>232</v>
      </c>
      <c r="GN16" s="187" t="s">
        <v>232</v>
      </c>
      <c r="GO16" s="187" t="s">
        <v>232</v>
      </c>
      <c r="GP16" s="187" t="s">
        <v>232</v>
      </c>
      <c r="GQ16" s="187" t="s">
        <v>232</v>
      </c>
      <c r="GR16" s="184">
        <v>0</v>
      </c>
      <c r="GS16" s="185">
        <v>0</v>
      </c>
      <c r="GT16" s="187" t="s">
        <v>232</v>
      </c>
      <c r="GU16" s="187" t="s">
        <v>232</v>
      </c>
      <c r="GV16" s="187" t="s">
        <v>232</v>
      </c>
      <c r="GW16" s="187" t="s">
        <v>232</v>
      </c>
      <c r="GX16" s="187" t="s">
        <v>232</v>
      </c>
      <c r="GY16" s="184">
        <v>0</v>
      </c>
      <c r="GZ16" s="185">
        <v>0</v>
      </c>
      <c r="HA16" s="187" t="s">
        <v>232</v>
      </c>
      <c r="HB16" s="187" t="s">
        <v>232</v>
      </c>
      <c r="HC16" s="187" t="s">
        <v>232</v>
      </c>
      <c r="HD16" s="187" t="s">
        <v>232</v>
      </c>
      <c r="HE16" s="187" t="s">
        <v>232</v>
      </c>
      <c r="HF16" s="184">
        <v>0</v>
      </c>
      <c r="HG16" s="185">
        <v>0</v>
      </c>
      <c r="HH16" s="186">
        <v>9.3979591836734695</v>
      </c>
      <c r="HI16" s="184">
        <v>98</v>
      </c>
      <c r="HJ16" s="185">
        <v>0.98</v>
      </c>
      <c r="HK16" s="185">
        <v>0.86868686868686862</v>
      </c>
      <c r="HL16" s="185">
        <v>8.0808080808080801E-2</v>
      </c>
      <c r="HM16" s="185">
        <v>2.02020202020202E-2</v>
      </c>
      <c r="HN16" s="185">
        <v>3.0303030303030304E-2</v>
      </c>
      <c r="HO16" s="185">
        <v>0</v>
      </c>
      <c r="HP16" s="184">
        <v>99</v>
      </c>
      <c r="HQ16" s="185">
        <v>0.99</v>
      </c>
      <c r="HR16" s="185">
        <v>0.6767676767676768</v>
      </c>
      <c r="HS16" s="185">
        <v>4.0404040404040401E-2</v>
      </c>
      <c r="HT16" s="185">
        <v>5.0505050505050511E-2</v>
      </c>
      <c r="HU16" s="185">
        <v>4.0404040404040401E-2</v>
      </c>
      <c r="HV16" s="185">
        <v>3.0303030303030304E-2</v>
      </c>
      <c r="HW16" s="185">
        <v>2.02020202020202E-2</v>
      </c>
      <c r="HX16" s="185">
        <v>6.0606060606060608E-2</v>
      </c>
      <c r="HY16" s="185">
        <v>6.0606060606060608E-2</v>
      </c>
      <c r="HZ16" s="185">
        <v>5.0505050505050511E-2</v>
      </c>
      <c r="IA16" s="185">
        <v>8.0808080808080801E-2</v>
      </c>
      <c r="IB16" s="184">
        <v>99</v>
      </c>
      <c r="IC16" s="185">
        <v>0.99</v>
      </c>
      <c r="ID16" s="186">
        <v>3.7560975609756095</v>
      </c>
      <c r="IE16" s="184">
        <v>82</v>
      </c>
      <c r="IF16" s="185">
        <v>0.82</v>
      </c>
      <c r="IG16" s="185">
        <v>0.21</v>
      </c>
      <c r="IH16" s="185">
        <v>1</v>
      </c>
      <c r="II16" s="185">
        <v>0</v>
      </c>
      <c r="IJ16" s="184">
        <v>85</v>
      </c>
      <c r="IK16" s="185">
        <v>0.85</v>
      </c>
      <c r="IL16" s="185">
        <v>0.81481481481481477</v>
      </c>
      <c r="IM16" s="185">
        <v>0.1851851851851852</v>
      </c>
      <c r="IN16" s="184">
        <v>27</v>
      </c>
      <c r="IO16" s="185">
        <v>0.27</v>
      </c>
      <c r="IP16" s="185">
        <v>0.96363636363636374</v>
      </c>
      <c r="IQ16" s="185">
        <v>3.6363636363636369E-2</v>
      </c>
      <c r="IR16" s="184">
        <v>55</v>
      </c>
      <c r="IS16" s="185">
        <v>0.55000000000000004</v>
      </c>
      <c r="IT16" s="185">
        <v>0.96590909090909094</v>
      </c>
      <c r="IU16" s="185">
        <v>3.4090909090909095E-2</v>
      </c>
      <c r="IV16" s="184">
        <v>88</v>
      </c>
      <c r="IW16" s="185">
        <v>0.88</v>
      </c>
      <c r="IX16" s="185">
        <v>0.96</v>
      </c>
      <c r="IY16" s="185">
        <v>0.04</v>
      </c>
      <c r="IZ16" s="184">
        <v>75</v>
      </c>
      <c r="JA16" s="185">
        <v>0.75</v>
      </c>
      <c r="JB16" s="185">
        <v>0.16</v>
      </c>
      <c r="JC16" s="185">
        <v>0.4845360824742268</v>
      </c>
      <c r="JD16" s="185">
        <v>0.51546391752577325</v>
      </c>
      <c r="JE16" s="184">
        <v>97</v>
      </c>
      <c r="JF16" s="185">
        <v>0.97</v>
      </c>
      <c r="JG16" s="185">
        <v>2.197802197802198E-2</v>
      </c>
      <c r="JH16" s="185">
        <v>6.5934065934065936E-2</v>
      </c>
      <c r="JI16" s="185">
        <v>0.39560439560439564</v>
      </c>
      <c r="JJ16" s="185">
        <v>0.35164835164835168</v>
      </c>
      <c r="JK16" s="185">
        <v>0.16483516483516483</v>
      </c>
      <c r="JL16" s="184">
        <v>91</v>
      </c>
      <c r="JM16" s="185">
        <v>0.91</v>
      </c>
      <c r="JN16" s="184">
        <v>74</v>
      </c>
      <c r="JO16" s="185">
        <v>0.74</v>
      </c>
      <c r="JP16" s="185">
        <v>0</v>
      </c>
      <c r="JQ16" s="185">
        <v>0.66666666666666663</v>
      </c>
      <c r="JR16" s="185">
        <v>0</v>
      </c>
      <c r="JS16" s="185">
        <v>0</v>
      </c>
      <c r="JT16" s="185">
        <v>0.33333333333333331</v>
      </c>
      <c r="JU16" s="184">
        <v>3</v>
      </c>
      <c r="JV16" s="185">
        <v>0.03</v>
      </c>
      <c r="JW16" s="185">
        <v>0</v>
      </c>
      <c r="JX16" s="185">
        <v>0</v>
      </c>
      <c r="JY16" s="185">
        <v>0</v>
      </c>
      <c r="JZ16" s="185">
        <v>1</v>
      </c>
      <c r="KA16" s="185">
        <v>0</v>
      </c>
      <c r="KB16" s="184">
        <v>92</v>
      </c>
      <c r="KC16" s="185">
        <v>0.92</v>
      </c>
      <c r="KD16" s="185">
        <v>0.83544303797468344</v>
      </c>
      <c r="KE16" s="185">
        <v>8.8607594936708847E-2</v>
      </c>
      <c r="KF16" s="185">
        <v>7.5949367088607583E-2</v>
      </c>
      <c r="KG16" s="185">
        <v>2.5316455696202531E-2</v>
      </c>
      <c r="KH16" s="185">
        <v>0</v>
      </c>
      <c r="KI16" s="185">
        <v>0</v>
      </c>
      <c r="KJ16" s="185">
        <v>1.2658227848101266E-2</v>
      </c>
      <c r="KK16" s="185">
        <v>0</v>
      </c>
      <c r="KL16" s="185">
        <v>1.2658227848101266E-2</v>
      </c>
      <c r="KM16" s="184">
        <v>79</v>
      </c>
      <c r="KN16" s="188">
        <v>0.79</v>
      </c>
    </row>
    <row r="17" spans="1:300" s="150" customFormat="1" ht="24" customHeight="1" x14ac:dyDescent="0.25">
      <c r="A17" s="173">
        <v>28</v>
      </c>
      <c r="B17" s="174" t="s">
        <v>247</v>
      </c>
      <c r="C17" s="175" t="s">
        <v>4</v>
      </c>
      <c r="D17" s="175" t="s">
        <v>0</v>
      </c>
      <c r="E17" s="176">
        <v>38</v>
      </c>
      <c r="F17" s="177">
        <v>0.1081081081081081</v>
      </c>
      <c r="G17" s="177">
        <v>0.89189189189189189</v>
      </c>
      <c r="H17" s="176">
        <v>37</v>
      </c>
      <c r="I17" s="177">
        <v>0.97368421052631582</v>
      </c>
      <c r="J17" s="177">
        <v>0.66666666666666663</v>
      </c>
      <c r="K17" s="177">
        <v>0.33333333333333331</v>
      </c>
      <c r="L17" s="176">
        <v>33</v>
      </c>
      <c r="M17" s="177">
        <v>0.86842105263157898</v>
      </c>
      <c r="N17" s="177">
        <v>0.55555555555555558</v>
      </c>
      <c r="O17" s="177">
        <v>0.44444444444444448</v>
      </c>
      <c r="P17" s="176">
        <v>27</v>
      </c>
      <c r="Q17" s="177">
        <v>0.71052631578947367</v>
      </c>
      <c r="R17" s="177">
        <v>0.25714285714285717</v>
      </c>
      <c r="S17" s="177">
        <v>0.22857142857142859</v>
      </c>
      <c r="T17" s="177">
        <v>0.51428571428571435</v>
      </c>
      <c r="U17" s="177">
        <v>8.5714285714285715E-2</v>
      </c>
      <c r="V17" s="177">
        <v>0.4</v>
      </c>
      <c r="W17" s="177">
        <v>2.8571428571428574E-2</v>
      </c>
      <c r="X17" s="177">
        <v>0.1142857142857143</v>
      </c>
      <c r="Y17" s="177">
        <v>5.7142857142857148E-2</v>
      </c>
      <c r="Z17" s="177">
        <v>8.5714285714285715E-2</v>
      </c>
      <c r="AA17" s="177">
        <v>8.5714285714285715E-2</v>
      </c>
      <c r="AB17" s="177">
        <v>0</v>
      </c>
      <c r="AC17" s="177">
        <v>0</v>
      </c>
      <c r="AD17" s="176">
        <v>35</v>
      </c>
      <c r="AE17" s="177">
        <v>0.92105263157894735</v>
      </c>
      <c r="AF17" s="177">
        <v>0.76315789473684215</v>
      </c>
      <c r="AG17" s="176">
        <v>29</v>
      </c>
      <c r="AH17" s="177">
        <v>0.62857142857142856</v>
      </c>
      <c r="AI17" s="177">
        <v>0.51428571428571435</v>
      </c>
      <c r="AJ17" s="177">
        <v>0.2</v>
      </c>
      <c r="AK17" s="177">
        <v>0.57142857142857151</v>
      </c>
      <c r="AL17" s="177">
        <v>0.48571428571428577</v>
      </c>
      <c r="AM17" s="177">
        <v>0.68571428571428572</v>
      </c>
      <c r="AN17" s="177">
        <v>0.37142857142857144</v>
      </c>
      <c r="AO17" s="177">
        <v>0.28571428571428575</v>
      </c>
      <c r="AP17" s="177">
        <v>0.22857142857142859</v>
      </c>
      <c r="AQ17" s="177">
        <v>5.7142857142857148E-2</v>
      </c>
      <c r="AR17" s="176">
        <v>35</v>
      </c>
      <c r="AS17" s="177">
        <v>0.92105263157894735</v>
      </c>
      <c r="AT17" s="178">
        <v>9.7297297297297298</v>
      </c>
      <c r="AU17" s="176">
        <v>37</v>
      </c>
      <c r="AV17" s="177">
        <v>0.97368421052631582</v>
      </c>
      <c r="AW17" s="178">
        <v>9.8108108108108105</v>
      </c>
      <c r="AX17" s="176">
        <v>37</v>
      </c>
      <c r="AY17" s="177">
        <v>0.97368421052631582</v>
      </c>
      <c r="AZ17" s="178">
        <v>9.7027027027027035</v>
      </c>
      <c r="BA17" s="176">
        <v>37</v>
      </c>
      <c r="BB17" s="177">
        <v>0.97368421052631582</v>
      </c>
      <c r="BC17" s="177">
        <v>0.63888888888888884</v>
      </c>
      <c r="BD17" s="177">
        <v>0.25</v>
      </c>
      <c r="BE17" s="177">
        <v>8.3333333333333329E-2</v>
      </c>
      <c r="BF17" s="177">
        <v>2.7777777777777776E-2</v>
      </c>
      <c r="BG17" s="177">
        <v>0</v>
      </c>
      <c r="BH17" s="176">
        <v>36</v>
      </c>
      <c r="BI17" s="177">
        <v>0.94736842105263153</v>
      </c>
      <c r="BJ17" s="177">
        <v>0.66666666666666663</v>
      </c>
      <c r="BK17" s="177">
        <v>0.30555555555555558</v>
      </c>
      <c r="BL17" s="177">
        <v>2.7777777777777776E-2</v>
      </c>
      <c r="BM17" s="177">
        <v>0</v>
      </c>
      <c r="BN17" s="177">
        <v>0</v>
      </c>
      <c r="BO17" s="176">
        <v>36</v>
      </c>
      <c r="BP17" s="177">
        <v>0.94736842105263153</v>
      </c>
      <c r="BQ17" s="177">
        <v>0.44444444444444442</v>
      </c>
      <c r="BR17" s="177">
        <v>0.16666666666666666</v>
      </c>
      <c r="BS17" s="177">
        <v>0.33333333333333331</v>
      </c>
      <c r="BT17" s="177">
        <v>2.7777777777777776E-2</v>
      </c>
      <c r="BU17" s="177">
        <v>2.7777777777777776E-2</v>
      </c>
      <c r="BV17" s="176">
        <v>36</v>
      </c>
      <c r="BW17" s="177">
        <v>0.94736842105263153</v>
      </c>
      <c r="BX17" s="177">
        <v>0.5</v>
      </c>
      <c r="BY17" s="177">
        <v>0.25</v>
      </c>
      <c r="BZ17" s="177">
        <v>0.16666666666666666</v>
      </c>
      <c r="CA17" s="177">
        <v>5.5555555555555552E-2</v>
      </c>
      <c r="CB17" s="177">
        <v>2.7777777777777776E-2</v>
      </c>
      <c r="CC17" s="176">
        <v>36</v>
      </c>
      <c r="CD17" s="177">
        <v>0.94736842105263153</v>
      </c>
      <c r="CE17" s="177">
        <v>0.45454545454545447</v>
      </c>
      <c r="CF17" s="177">
        <v>0.33333333333333331</v>
      </c>
      <c r="CG17" s="177">
        <v>0.15151515151515152</v>
      </c>
      <c r="CH17" s="177">
        <v>3.03030303030303E-2</v>
      </c>
      <c r="CI17" s="177">
        <v>3.03030303030303E-2</v>
      </c>
      <c r="CJ17" s="176">
        <v>33</v>
      </c>
      <c r="CK17" s="177">
        <v>0.86842105263157898</v>
      </c>
      <c r="CL17" s="177">
        <v>0.8648648648648648</v>
      </c>
      <c r="CM17" s="177">
        <v>0.1081081081081081</v>
      </c>
      <c r="CN17" s="177">
        <v>0</v>
      </c>
      <c r="CO17" s="177">
        <v>2.7027027027027025E-2</v>
      </c>
      <c r="CP17" s="177">
        <v>0</v>
      </c>
      <c r="CQ17" s="176">
        <v>37</v>
      </c>
      <c r="CR17" s="177">
        <v>0.97368421052631582</v>
      </c>
      <c r="CS17" s="177">
        <v>0.79310344827586199</v>
      </c>
      <c r="CT17" s="177">
        <v>0.20689655172413793</v>
      </c>
      <c r="CU17" s="177">
        <v>0</v>
      </c>
      <c r="CV17" s="177">
        <v>0</v>
      </c>
      <c r="CW17" s="177">
        <v>0</v>
      </c>
      <c r="CX17" s="176">
        <v>29</v>
      </c>
      <c r="CY17" s="177">
        <v>0.76315789473684215</v>
      </c>
      <c r="CZ17" s="177">
        <v>0.5357142857142857</v>
      </c>
      <c r="DA17" s="177">
        <v>0.35714285714285715</v>
      </c>
      <c r="DB17" s="177">
        <v>7.1428571428571425E-2</v>
      </c>
      <c r="DC17" s="177">
        <v>3.5714285714285712E-2</v>
      </c>
      <c r="DD17" s="177">
        <v>0</v>
      </c>
      <c r="DE17" s="176">
        <v>28</v>
      </c>
      <c r="DF17" s="177">
        <v>0.73684210526315785</v>
      </c>
      <c r="DG17" s="177">
        <v>0.51724137931034475</v>
      </c>
      <c r="DH17" s="177">
        <v>0.27586206896551724</v>
      </c>
      <c r="DI17" s="177">
        <v>0.20689655172413793</v>
      </c>
      <c r="DJ17" s="177">
        <v>0</v>
      </c>
      <c r="DK17" s="177">
        <v>0</v>
      </c>
      <c r="DL17" s="176">
        <v>29</v>
      </c>
      <c r="DM17" s="177">
        <v>0.76315789473684215</v>
      </c>
      <c r="DN17" s="177">
        <v>0.5357142857142857</v>
      </c>
      <c r="DO17" s="177">
        <v>0.2857142857142857</v>
      </c>
      <c r="DP17" s="177">
        <v>0.14285714285714285</v>
      </c>
      <c r="DQ17" s="177">
        <v>3.5714285714285712E-2</v>
      </c>
      <c r="DR17" s="177">
        <v>0</v>
      </c>
      <c r="DS17" s="176">
        <v>28</v>
      </c>
      <c r="DT17" s="177">
        <v>0.73684210526315785</v>
      </c>
      <c r="DU17" s="177">
        <v>0.61904761904761896</v>
      </c>
      <c r="DV17" s="177">
        <v>0.23809523809523808</v>
      </c>
      <c r="DW17" s="177">
        <v>0.14285714285714285</v>
      </c>
      <c r="DX17" s="177">
        <v>0</v>
      </c>
      <c r="DY17" s="177">
        <v>0</v>
      </c>
      <c r="DZ17" s="176">
        <v>21</v>
      </c>
      <c r="EA17" s="177">
        <v>0.55263157894736847</v>
      </c>
      <c r="EB17" s="177">
        <v>0.59090909090909094</v>
      </c>
      <c r="EC17" s="177">
        <v>0.36363636363636365</v>
      </c>
      <c r="ED17" s="177">
        <v>4.5454545454545456E-2</v>
      </c>
      <c r="EE17" s="177">
        <v>0</v>
      </c>
      <c r="EF17" s="177">
        <v>0</v>
      </c>
      <c r="EG17" s="176">
        <v>22</v>
      </c>
      <c r="EH17" s="177">
        <v>0.57894736842105265</v>
      </c>
      <c r="EI17" s="177">
        <v>0.83333333333333326</v>
      </c>
      <c r="EJ17" s="177">
        <v>0.1388888888888889</v>
      </c>
      <c r="EK17" s="177">
        <v>2.7777777777777776E-2</v>
      </c>
      <c r="EL17" s="177">
        <v>0</v>
      </c>
      <c r="EM17" s="177">
        <v>0</v>
      </c>
      <c r="EN17" s="176">
        <v>36</v>
      </c>
      <c r="EO17" s="177">
        <v>0.94736842105263153</v>
      </c>
      <c r="EP17" s="177">
        <v>0.66666666666666674</v>
      </c>
      <c r="EQ17" s="177">
        <v>0</v>
      </c>
      <c r="ER17" s="177">
        <v>0.13333333333333336</v>
      </c>
      <c r="ES17" s="177">
        <v>6.666666666666668E-2</v>
      </c>
      <c r="ET17" s="177">
        <v>0.13333333333333336</v>
      </c>
      <c r="EU17" s="176">
        <v>15</v>
      </c>
      <c r="EV17" s="177">
        <v>0.39473684210526316</v>
      </c>
      <c r="EW17" s="177">
        <v>0.68421052631578949</v>
      </c>
      <c r="EX17" s="177">
        <v>0.2105263157894737</v>
      </c>
      <c r="EY17" s="177">
        <v>5.2631578947368425E-2</v>
      </c>
      <c r="EZ17" s="177">
        <v>0</v>
      </c>
      <c r="FA17" s="177">
        <v>5.2631578947368425E-2</v>
      </c>
      <c r="FB17" s="176">
        <v>19</v>
      </c>
      <c r="FC17" s="177">
        <v>0.5</v>
      </c>
      <c r="FD17" s="177">
        <v>0.83333333333333348</v>
      </c>
      <c r="FE17" s="177">
        <v>0.16666666666666669</v>
      </c>
      <c r="FF17" s="177">
        <v>0</v>
      </c>
      <c r="FG17" s="177">
        <v>0</v>
      </c>
      <c r="FH17" s="177">
        <v>0</v>
      </c>
      <c r="FI17" s="176">
        <v>30</v>
      </c>
      <c r="FJ17" s="177">
        <v>0.78947368421052633</v>
      </c>
      <c r="FK17" s="177">
        <v>0.96428571428571419</v>
      </c>
      <c r="FL17" s="177">
        <v>3.5714285714285712E-2</v>
      </c>
      <c r="FM17" s="177">
        <v>0</v>
      </c>
      <c r="FN17" s="177">
        <v>0</v>
      </c>
      <c r="FO17" s="177">
        <v>0</v>
      </c>
      <c r="FP17" s="176">
        <v>28</v>
      </c>
      <c r="FQ17" s="177">
        <v>0.73684210526315785</v>
      </c>
      <c r="FR17" s="177">
        <v>0.46153846153846156</v>
      </c>
      <c r="FS17" s="177">
        <v>0.46153846153846156</v>
      </c>
      <c r="FT17" s="177">
        <v>7.6923076923076927E-2</v>
      </c>
      <c r="FU17" s="177">
        <v>0</v>
      </c>
      <c r="FV17" s="177">
        <v>0</v>
      </c>
      <c r="FW17" s="176">
        <v>13</v>
      </c>
      <c r="FX17" s="177">
        <v>0.34210526315789475</v>
      </c>
      <c r="FY17" s="177">
        <v>0.44444444444444442</v>
      </c>
      <c r="FZ17" s="177">
        <v>0.33333333333333331</v>
      </c>
      <c r="GA17" s="177">
        <v>0.22222222222222221</v>
      </c>
      <c r="GB17" s="177">
        <v>0</v>
      </c>
      <c r="GC17" s="177">
        <v>0</v>
      </c>
      <c r="GD17" s="176">
        <v>9</v>
      </c>
      <c r="GE17" s="177">
        <v>0.23684210526315788</v>
      </c>
      <c r="GF17" s="177">
        <v>0.68421052631578949</v>
      </c>
      <c r="GG17" s="177">
        <v>0.26315789473684215</v>
      </c>
      <c r="GH17" s="177">
        <v>5.2631578947368425E-2</v>
      </c>
      <c r="GI17" s="177">
        <v>0</v>
      </c>
      <c r="GJ17" s="177">
        <v>0</v>
      </c>
      <c r="GK17" s="176">
        <v>19</v>
      </c>
      <c r="GL17" s="177">
        <v>0.5</v>
      </c>
      <c r="GM17" s="179" t="s">
        <v>232</v>
      </c>
      <c r="GN17" s="179" t="s">
        <v>232</v>
      </c>
      <c r="GO17" s="179" t="s">
        <v>232</v>
      </c>
      <c r="GP17" s="179" t="s">
        <v>232</v>
      </c>
      <c r="GQ17" s="179" t="s">
        <v>232</v>
      </c>
      <c r="GR17" s="176">
        <v>0</v>
      </c>
      <c r="GS17" s="177">
        <v>0</v>
      </c>
      <c r="GT17" s="179" t="s">
        <v>232</v>
      </c>
      <c r="GU17" s="179" t="s">
        <v>232</v>
      </c>
      <c r="GV17" s="179" t="s">
        <v>232</v>
      </c>
      <c r="GW17" s="179" t="s">
        <v>232</v>
      </c>
      <c r="GX17" s="179" t="s">
        <v>232</v>
      </c>
      <c r="GY17" s="176">
        <v>0</v>
      </c>
      <c r="GZ17" s="177">
        <v>0</v>
      </c>
      <c r="HA17" s="179" t="s">
        <v>232</v>
      </c>
      <c r="HB17" s="179" t="s">
        <v>232</v>
      </c>
      <c r="HC17" s="179" t="s">
        <v>232</v>
      </c>
      <c r="HD17" s="179" t="s">
        <v>232</v>
      </c>
      <c r="HE17" s="179" t="s">
        <v>232</v>
      </c>
      <c r="HF17" s="176">
        <v>0</v>
      </c>
      <c r="HG17" s="177">
        <v>0</v>
      </c>
      <c r="HH17" s="178">
        <v>9.3030303030303028</v>
      </c>
      <c r="HI17" s="176">
        <v>33</v>
      </c>
      <c r="HJ17" s="177">
        <v>0.86842105263157898</v>
      </c>
      <c r="HK17" s="177">
        <v>0.54285714285714282</v>
      </c>
      <c r="HL17" s="177">
        <v>0.22857142857142859</v>
      </c>
      <c r="HM17" s="177">
        <v>0.22857142857142859</v>
      </c>
      <c r="HN17" s="177">
        <v>0</v>
      </c>
      <c r="HO17" s="177">
        <v>0</v>
      </c>
      <c r="HP17" s="176">
        <v>35</v>
      </c>
      <c r="HQ17" s="177">
        <v>0.92105263157894735</v>
      </c>
      <c r="HR17" s="177">
        <v>0.45945945945945948</v>
      </c>
      <c r="HS17" s="177">
        <v>0</v>
      </c>
      <c r="HT17" s="177">
        <v>0.16216216216216214</v>
      </c>
      <c r="HU17" s="177">
        <v>0.18918918918918917</v>
      </c>
      <c r="HV17" s="177">
        <v>0</v>
      </c>
      <c r="HW17" s="177">
        <v>5.405405405405405E-2</v>
      </c>
      <c r="HX17" s="177">
        <v>0.16216216216216214</v>
      </c>
      <c r="HY17" s="177">
        <v>5.405405405405405E-2</v>
      </c>
      <c r="HZ17" s="177">
        <v>8.1081081081081072E-2</v>
      </c>
      <c r="IA17" s="177">
        <v>0.1081081081081081</v>
      </c>
      <c r="IB17" s="176">
        <v>37</v>
      </c>
      <c r="IC17" s="177">
        <v>0.97368421052631582</v>
      </c>
      <c r="ID17" s="178">
        <v>3.7878787878787881</v>
      </c>
      <c r="IE17" s="176">
        <v>33</v>
      </c>
      <c r="IF17" s="177">
        <v>0.86842105263157898</v>
      </c>
      <c r="IG17" s="177">
        <v>0.39473684210526316</v>
      </c>
      <c r="IH17" s="177">
        <v>1</v>
      </c>
      <c r="II17" s="177">
        <v>0</v>
      </c>
      <c r="IJ17" s="176">
        <v>34</v>
      </c>
      <c r="IK17" s="177">
        <v>0.89473684210526316</v>
      </c>
      <c r="IL17" s="177">
        <v>0.9285714285714286</v>
      </c>
      <c r="IM17" s="177">
        <v>7.1428571428571425E-2</v>
      </c>
      <c r="IN17" s="176">
        <v>14</v>
      </c>
      <c r="IO17" s="177">
        <v>0.36842105263157893</v>
      </c>
      <c r="IP17" s="177">
        <v>1</v>
      </c>
      <c r="IQ17" s="177">
        <v>0</v>
      </c>
      <c r="IR17" s="176">
        <v>25</v>
      </c>
      <c r="IS17" s="177">
        <v>0.65789473684210531</v>
      </c>
      <c r="IT17" s="177">
        <v>1</v>
      </c>
      <c r="IU17" s="177">
        <v>0</v>
      </c>
      <c r="IV17" s="176">
        <v>32</v>
      </c>
      <c r="IW17" s="177">
        <v>0.84210526315789469</v>
      </c>
      <c r="IX17" s="177">
        <v>1</v>
      </c>
      <c r="IY17" s="177">
        <v>0</v>
      </c>
      <c r="IZ17" s="176">
        <v>30</v>
      </c>
      <c r="JA17" s="177">
        <v>0.78947368421052633</v>
      </c>
      <c r="JB17" s="177">
        <v>0.10526315789473684</v>
      </c>
      <c r="JC17" s="177">
        <v>0.5</v>
      </c>
      <c r="JD17" s="177">
        <v>0.5</v>
      </c>
      <c r="JE17" s="176">
        <v>36</v>
      </c>
      <c r="JF17" s="177">
        <v>0.94736842105263153</v>
      </c>
      <c r="JG17" s="177">
        <v>0.13793103448275862</v>
      </c>
      <c r="JH17" s="177">
        <v>0.20689655172413793</v>
      </c>
      <c r="JI17" s="177">
        <v>0.34482758620689652</v>
      </c>
      <c r="JJ17" s="177">
        <v>0.17241379310344826</v>
      </c>
      <c r="JK17" s="177">
        <v>0.13793103448275862</v>
      </c>
      <c r="JL17" s="176">
        <v>29</v>
      </c>
      <c r="JM17" s="177">
        <v>0.76315789473684215</v>
      </c>
      <c r="JN17" s="176">
        <v>25</v>
      </c>
      <c r="JO17" s="177">
        <v>0.65789473684210531</v>
      </c>
      <c r="JP17" s="179">
        <v>0</v>
      </c>
      <c r="JQ17" s="179">
        <v>1</v>
      </c>
      <c r="JR17" s="179">
        <v>0</v>
      </c>
      <c r="JS17" s="179">
        <v>0</v>
      </c>
      <c r="JT17" s="179">
        <v>0</v>
      </c>
      <c r="JU17" s="176">
        <v>2</v>
      </c>
      <c r="JV17" s="177">
        <v>5.2631578947368418E-2</v>
      </c>
      <c r="JW17" s="177">
        <v>0</v>
      </c>
      <c r="JX17" s="177">
        <v>0</v>
      </c>
      <c r="JY17" s="177">
        <v>0</v>
      </c>
      <c r="JZ17" s="177">
        <v>1</v>
      </c>
      <c r="KA17" s="177">
        <v>0</v>
      </c>
      <c r="KB17" s="176">
        <v>36</v>
      </c>
      <c r="KC17" s="177">
        <v>0.94736842105263153</v>
      </c>
      <c r="KD17" s="177">
        <v>0.8125</v>
      </c>
      <c r="KE17" s="177">
        <v>9.375E-2</v>
      </c>
      <c r="KF17" s="177">
        <v>6.25E-2</v>
      </c>
      <c r="KG17" s="177">
        <v>0</v>
      </c>
      <c r="KH17" s="177">
        <v>0</v>
      </c>
      <c r="KI17" s="177">
        <v>0</v>
      </c>
      <c r="KJ17" s="177">
        <v>0</v>
      </c>
      <c r="KK17" s="177">
        <v>0</v>
      </c>
      <c r="KL17" s="177">
        <v>3.125E-2</v>
      </c>
      <c r="KM17" s="176">
        <v>32</v>
      </c>
      <c r="KN17" s="180">
        <v>0.84210526315789469</v>
      </c>
    </row>
    <row r="18" spans="1:300" s="150" customFormat="1" ht="24" customHeight="1" x14ac:dyDescent="0.25">
      <c r="A18" s="181">
        <v>31</v>
      </c>
      <c r="B18" s="182" t="s">
        <v>248</v>
      </c>
      <c r="C18" s="183" t="s">
        <v>4</v>
      </c>
      <c r="D18" s="183" t="s">
        <v>0</v>
      </c>
      <c r="E18" s="184">
        <v>58</v>
      </c>
      <c r="F18" s="185">
        <v>0.2105263157894737</v>
      </c>
      <c r="G18" s="185">
        <v>0.78947368421052633</v>
      </c>
      <c r="H18" s="184">
        <v>57</v>
      </c>
      <c r="I18" s="185">
        <v>0.98275862068965514</v>
      </c>
      <c r="J18" s="185">
        <v>0.86363636363636365</v>
      </c>
      <c r="K18" s="185">
        <v>0.13636363636363638</v>
      </c>
      <c r="L18" s="184">
        <v>44</v>
      </c>
      <c r="M18" s="185">
        <v>0.75862068965517238</v>
      </c>
      <c r="N18" s="185">
        <v>0.56521739130434789</v>
      </c>
      <c r="O18" s="185">
        <v>0.43478260869565222</v>
      </c>
      <c r="P18" s="184">
        <v>46</v>
      </c>
      <c r="Q18" s="185">
        <v>0.7931034482758621</v>
      </c>
      <c r="R18" s="185">
        <v>0.2931034482758621</v>
      </c>
      <c r="S18" s="185">
        <v>0.12068965517241378</v>
      </c>
      <c r="T18" s="185">
        <v>0.36206896551724138</v>
      </c>
      <c r="U18" s="185">
        <v>6.8965517241379309E-2</v>
      </c>
      <c r="V18" s="185">
        <v>0.39655172413793099</v>
      </c>
      <c r="W18" s="185">
        <v>3.4482758620689655E-2</v>
      </c>
      <c r="X18" s="185">
        <v>6.8965517241379309E-2</v>
      </c>
      <c r="Y18" s="185">
        <v>5.1724137931034482E-2</v>
      </c>
      <c r="Z18" s="185">
        <v>6.8965517241379309E-2</v>
      </c>
      <c r="AA18" s="185">
        <v>8.620689655172413E-2</v>
      </c>
      <c r="AB18" s="185">
        <v>1.7241379310344827E-2</v>
      </c>
      <c r="AC18" s="185">
        <v>3.4482758620689655E-2</v>
      </c>
      <c r="AD18" s="184">
        <v>58</v>
      </c>
      <c r="AE18" s="185">
        <v>1</v>
      </c>
      <c r="AF18" s="185">
        <v>0.84482758620689657</v>
      </c>
      <c r="AG18" s="184">
        <v>49</v>
      </c>
      <c r="AH18" s="185">
        <v>0.54716981132075471</v>
      </c>
      <c r="AI18" s="185">
        <v>0.28301886792452829</v>
      </c>
      <c r="AJ18" s="185">
        <v>9.4339622641509427E-2</v>
      </c>
      <c r="AK18" s="185">
        <v>0.41509433962264147</v>
      </c>
      <c r="AL18" s="185">
        <v>0.49056603773584906</v>
      </c>
      <c r="AM18" s="185">
        <v>0.41509433962264147</v>
      </c>
      <c r="AN18" s="185">
        <v>0.39622641509433965</v>
      </c>
      <c r="AO18" s="185">
        <v>0.11320754716981132</v>
      </c>
      <c r="AP18" s="185">
        <v>0.15094339622641509</v>
      </c>
      <c r="AQ18" s="185">
        <v>5.6603773584905662E-2</v>
      </c>
      <c r="AR18" s="184">
        <v>53</v>
      </c>
      <c r="AS18" s="185">
        <v>0.91379310344827591</v>
      </c>
      <c r="AT18" s="186">
        <v>9.862068965517242</v>
      </c>
      <c r="AU18" s="184">
        <v>58</v>
      </c>
      <c r="AV18" s="185">
        <v>1</v>
      </c>
      <c r="AW18" s="186">
        <v>9.8421052631578956</v>
      </c>
      <c r="AX18" s="184">
        <v>57</v>
      </c>
      <c r="AY18" s="185">
        <v>0.98275862068965514</v>
      </c>
      <c r="AZ18" s="186">
        <v>9.8392857142857135</v>
      </c>
      <c r="BA18" s="184">
        <v>56</v>
      </c>
      <c r="BB18" s="185">
        <v>0.96551724137931039</v>
      </c>
      <c r="BC18" s="185">
        <v>0.7192982456140351</v>
      </c>
      <c r="BD18" s="185">
        <v>0.24561403508771931</v>
      </c>
      <c r="BE18" s="185">
        <v>1.754385964912281E-2</v>
      </c>
      <c r="BF18" s="185">
        <v>1.754385964912281E-2</v>
      </c>
      <c r="BG18" s="185">
        <v>0</v>
      </c>
      <c r="BH18" s="184">
        <v>57</v>
      </c>
      <c r="BI18" s="185">
        <v>0.98275862068965514</v>
      </c>
      <c r="BJ18" s="185">
        <v>0.87931034482758619</v>
      </c>
      <c r="BK18" s="185">
        <v>0.12068965517241378</v>
      </c>
      <c r="BL18" s="185">
        <v>0</v>
      </c>
      <c r="BM18" s="185">
        <v>0</v>
      </c>
      <c r="BN18" s="185">
        <v>0</v>
      </c>
      <c r="BO18" s="184">
        <v>58</v>
      </c>
      <c r="BP18" s="185">
        <v>1</v>
      </c>
      <c r="BQ18" s="185">
        <v>0.82758620689655171</v>
      </c>
      <c r="BR18" s="185">
        <v>0.17241379310344826</v>
      </c>
      <c r="BS18" s="185">
        <v>0</v>
      </c>
      <c r="BT18" s="185">
        <v>0</v>
      </c>
      <c r="BU18" s="185">
        <v>0</v>
      </c>
      <c r="BV18" s="184">
        <v>58</v>
      </c>
      <c r="BW18" s="185">
        <v>1</v>
      </c>
      <c r="BX18" s="185">
        <v>0.87719298245614041</v>
      </c>
      <c r="BY18" s="185">
        <v>0.12280701754385966</v>
      </c>
      <c r="BZ18" s="185">
        <v>0</v>
      </c>
      <c r="CA18" s="185">
        <v>0</v>
      </c>
      <c r="CB18" s="185">
        <v>0</v>
      </c>
      <c r="CC18" s="184">
        <v>57</v>
      </c>
      <c r="CD18" s="185">
        <v>0.98275862068965514</v>
      </c>
      <c r="CE18" s="185">
        <v>0.83636363636363631</v>
      </c>
      <c r="CF18" s="185">
        <v>0.14545454545454545</v>
      </c>
      <c r="CG18" s="185">
        <v>1.8181818181818181E-2</v>
      </c>
      <c r="CH18" s="185">
        <v>0</v>
      </c>
      <c r="CI18" s="185">
        <v>0</v>
      </c>
      <c r="CJ18" s="184">
        <v>55</v>
      </c>
      <c r="CK18" s="185">
        <v>0.94827586206896552</v>
      </c>
      <c r="CL18" s="185">
        <v>0.91228070175438603</v>
      </c>
      <c r="CM18" s="185">
        <v>5.2631578947368425E-2</v>
      </c>
      <c r="CN18" s="185">
        <v>3.5087719298245619E-2</v>
      </c>
      <c r="CO18" s="185">
        <v>0</v>
      </c>
      <c r="CP18" s="185">
        <v>0</v>
      </c>
      <c r="CQ18" s="184">
        <v>57</v>
      </c>
      <c r="CR18" s="185">
        <v>0.98275862068965514</v>
      </c>
      <c r="CS18" s="185">
        <v>0.79999999999999993</v>
      </c>
      <c r="CT18" s="185">
        <v>0.19999999999999998</v>
      </c>
      <c r="CU18" s="185">
        <v>0</v>
      </c>
      <c r="CV18" s="185">
        <v>0</v>
      </c>
      <c r="CW18" s="185">
        <v>0</v>
      </c>
      <c r="CX18" s="184">
        <v>25</v>
      </c>
      <c r="CY18" s="185">
        <v>0.43103448275862066</v>
      </c>
      <c r="CZ18" s="185">
        <v>0.60869565217391308</v>
      </c>
      <c r="DA18" s="185">
        <v>0.30434782608695654</v>
      </c>
      <c r="DB18" s="185">
        <v>4.3478260869565216E-2</v>
      </c>
      <c r="DC18" s="185">
        <v>4.3478260869565216E-2</v>
      </c>
      <c r="DD18" s="185">
        <v>0</v>
      </c>
      <c r="DE18" s="184">
        <v>23</v>
      </c>
      <c r="DF18" s="185">
        <v>0.39655172413793105</v>
      </c>
      <c r="DG18" s="185">
        <v>0.54545454545454553</v>
      </c>
      <c r="DH18" s="185">
        <v>0.22727272727272729</v>
      </c>
      <c r="DI18" s="185">
        <v>9.0909090909090912E-2</v>
      </c>
      <c r="DJ18" s="185">
        <v>9.0909090909090912E-2</v>
      </c>
      <c r="DK18" s="185">
        <v>4.5454545454545456E-2</v>
      </c>
      <c r="DL18" s="184">
        <v>22</v>
      </c>
      <c r="DM18" s="185">
        <v>0.37931034482758619</v>
      </c>
      <c r="DN18" s="185">
        <v>0.5</v>
      </c>
      <c r="DO18" s="185">
        <v>0.25</v>
      </c>
      <c r="DP18" s="185">
        <v>0.15</v>
      </c>
      <c r="DQ18" s="185">
        <v>0.05</v>
      </c>
      <c r="DR18" s="185">
        <v>0.05</v>
      </c>
      <c r="DS18" s="184">
        <v>20</v>
      </c>
      <c r="DT18" s="185">
        <v>0.34482758620689657</v>
      </c>
      <c r="DU18" s="185">
        <v>0.6428571428571429</v>
      </c>
      <c r="DV18" s="185">
        <v>0.21428571428571427</v>
      </c>
      <c r="DW18" s="185">
        <v>7.1428571428571425E-2</v>
      </c>
      <c r="DX18" s="185">
        <v>0</v>
      </c>
      <c r="DY18" s="185">
        <v>7.1428571428571425E-2</v>
      </c>
      <c r="DZ18" s="184">
        <v>14</v>
      </c>
      <c r="EA18" s="185">
        <v>0.2413793103448276</v>
      </c>
      <c r="EB18" s="185">
        <v>0.58333333333333337</v>
      </c>
      <c r="EC18" s="185">
        <v>0.33333333333333331</v>
      </c>
      <c r="ED18" s="185">
        <v>0</v>
      </c>
      <c r="EE18" s="185">
        <v>8.3333333333333329E-2</v>
      </c>
      <c r="EF18" s="185">
        <v>0</v>
      </c>
      <c r="EG18" s="184">
        <v>12</v>
      </c>
      <c r="EH18" s="185">
        <v>0.20689655172413793</v>
      </c>
      <c r="EI18" s="185">
        <v>0.94827586206896552</v>
      </c>
      <c r="EJ18" s="185">
        <v>3.4482758620689655E-2</v>
      </c>
      <c r="EK18" s="185">
        <v>1.7241379310344827E-2</v>
      </c>
      <c r="EL18" s="185">
        <v>0</v>
      </c>
      <c r="EM18" s="185">
        <v>0</v>
      </c>
      <c r="EN18" s="184">
        <v>58</v>
      </c>
      <c r="EO18" s="185">
        <v>1</v>
      </c>
      <c r="EP18" s="185">
        <v>0.86206896551724144</v>
      </c>
      <c r="EQ18" s="185">
        <v>0.13793103448275862</v>
      </c>
      <c r="ER18" s="185">
        <v>0</v>
      </c>
      <c r="ES18" s="185">
        <v>0</v>
      </c>
      <c r="ET18" s="185">
        <v>0</v>
      </c>
      <c r="EU18" s="184">
        <v>29</v>
      </c>
      <c r="EV18" s="185">
        <v>0.5</v>
      </c>
      <c r="EW18" s="185">
        <v>0.79166666666666663</v>
      </c>
      <c r="EX18" s="185">
        <v>0.16666666666666666</v>
      </c>
      <c r="EY18" s="185">
        <v>4.1666666666666664E-2</v>
      </c>
      <c r="EZ18" s="185">
        <v>0</v>
      </c>
      <c r="FA18" s="185">
        <v>0</v>
      </c>
      <c r="FB18" s="184">
        <v>24</v>
      </c>
      <c r="FC18" s="185">
        <v>0.41379310344827586</v>
      </c>
      <c r="FD18" s="185">
        <v>0.89743589743589736</v>
      </c>
      <c r="FE18" s="185">
        <v>0.10256410256410256</v>
      </c>
      <c r="FF18" s="185">
        <v>0</v>
      </c>
      <c r="FG18" s="185">
        <v>0</v>
      </c>
      <c r="FH18" s="185">
        <v>0</v>
      </c>
      <c r="FI18" s="184">
        <v>39</v>
      </c>
      <c r="FJ18" s="185">
        <v>0.67241379310344829</v>
      </c>
      <c r="FK18" s="185">
        <v>0.87179487179487181</v>
      </c>
      <c r="FL18" s="185">
        <v>0.12820512820512819</v>
      </c>
      <c r="FM18" s="185">
        <v>0</v>
      </c>
      <c r="FN18" s="185">
        <v>0</v>
      </c>
      <c r="FO18" s="185">
        <v>0</v>
      </c>
      <c r="FP18" s="184">
        <v>39</v>
      </c>
      <c r="FQ18" s="185">
        <v>0.67241379310344829</v>
      </c>
      <c r="FR18" s="185">
        <v>0.625</v>
      </c>
      <c r="FS18" s="185">
        <v>0.375</v>
      </c>
      <c r="FT18" s="185">
        <v>0</v>
      </c>
      <c r="FU18" s="185">
        <v>0</v>
      </c>
      <c r="FV18" s="185">
        <v>0</v>
      </c>
      <c r="FW18" s="184">
        <v>16</v>
      </c>
      <c r="FX18" s="185">
        <v>0.27586206896551724</v>
      </c>
      <c r="FY18" s="185">
        <v>0.86666666666666681</v>
      </c>
      <c r="FZ18" s="185">
        <v>0.13333333333333333</v>
      </c>
      <c r="GA18" s="185">
        <v>0</v>
      </c>
      <c r="GB18" s="185">
        <v>0</v>
      </c>
      <c r="GC18" s="185">
        <v>0</v>
      </c>
      <c r="GD18" s="184">
        <v>15</v>
      </c>
      <c r="GE18" s="185">
        <v>0.25862068965517243</v>
      </c>
      <c r="GF18" s="185">
        <v>0.82352941176470584</v>
      </c>
      <c r="GG18" s="185">
        <v>0.1764705882352941</v>
      </c>
      <c r="GH18" s="185">
        <v>0</v>
      </c>
      <c r="GI18" s="185">
        <v>0</v>
      </c>
      <c r="GJ18" s="185">
        <v>0</v>
      </c>
      <c r="GK18" s="184">
        <v>17</v>
      </c>
      <c r="GL18" s="185">
        <v>0.29310344827586204</v>
      </c>
      <c r="GM18" s="187" t="s">
        <v>232</v>
      </c>
      <c r="GN18" s="187" t="s">
        <v>232</v>
      </c>
      <c r="GO18" s="187" t="s">
        <v>232</v>
      </c>
      <c r="GP18" s="187" t="s">
        <v>232</v>
      </c>
      <c r="GQ18" s="187" t="s">
        <v>232</v>
      </c>
      <c r="GR18" s="184">
        <v>0</v>
      </c>
      <c r="GS18" s="185">
        <v>0</v>
      </c>
      <c r="GT18" s="187" t="s">
        <v>232</v>
      </c>
      <c r="GU18" s="187" t="s">
        <v>232</v>
      </c>
      <c r="GV18" s="187" t="s">
        <v>232</v>
      </c>
      <c r="GW18" s="187" t="s">
        <v>232</v>
      </c>
      <c r="GX18" s="187" t="s">
        <v>232</v>
      </c>
      <c r="GY18" s="184">
        <v>0</v>
      </c>
      <c r="GZ18" s="185">
        <v>0</v>
      </c>
      <c r="HA18" s="187" t="s">
        <v>232</v>
      </c>
      <c r="HB18" s="187" t="s">
        <v>232</v>
      </c>
      <c r="HC18" s="187" t="s">
        <v>232</v>
      </c>
      <c r="HD18" s="187" t="s">
        <v>232</v>
      </c>
      <c r="HE18" s="187" t="s">
        <v>232</v>
      </c>
      <c r="HF18" s="184">
        <v>0</v>
      </c>
      <c r="HG18" s="185">
        <v>0</v>
      </c>
      <c r="HH18" s="186">
        <v>9.6041666666666661</v>
      </c>
      <c r="HI18" s="184">
        <v>48</v>
      </c>
      <c r="HJ18" s="185">
        <v>0.82758620689655171</v>
      </c>
      <c r="HK18" s="185">
        <v>0.68965517241379304</v>
      </c>
      <c r="HL18" s="185">
        <v>0.15517241379310345</v>
      </c>
      <c r="HM18" s="185">
        <v>0.13793103448275862</v>
      </c>
      <c r="HN18" s="185">
        <v>1.7241379310344827E-2</v>
      </c>
      <c r="HO18" s="185">
        <v>0</v>
      </c>
      <c r="HP18" s="184">
        <v>58</v>
      </c>
      <c r="HQ18" s="185">
        <v>1</v>
      </c>
      <c r="HR18" s="185">
        <v>0.38596491228070173</v>
      </c>
      <c r="HS18" s="185">
        <v>5.2631578947368425E-2</v>
      </c>
      <c r="HT18" s="185">
        <v>5.2631578947368425E-2</v>
      </c>
      <c r="HU18" s="185">
        <v>0.24561403508771931</v>
      </c>
      <c r="HV18" s="185">
        <v>1.754385964912281E-2</v>
      </c>
      <c r="HW18" s="185">
        <v>3.5087719298245619E-2</v>
      </c>
      <c r="HX18" s="185">
        <v>0.15789473684210528</v>
      </c>
      <c r="HY18" s="185">
        <v>3.5087719298245619E-2</v>
      </c>
      <c r="HZ18" s="185">
        <v>1.754385964912281E-2</v>
      </c>
      <c r="IA18" s="185">
        <v>0.28070175438596495</v>
      </c>
      <c r="IB18" s="184">
        <v>57</v>
      </c>
      <c r="IC18" s="185">
        <v>0.98275862068965514</v>
      </c>
      <c r="ID18" s="186">
        <v>2.7619047619047619</v>
      </c>
      <c r="IE18" s="184">
        <v>42</v>
      </c>
      <c r="IF18" s="185">
        <v>0.72413793103448276</v>
      </c>
      <c r="IG18" s="185">
        <v>0.25862068965517243</v>
      </c>
      <c r="IH18" s="185">
        <v>1</v>
      </c>
      <c r="II18" s="185">
        <v>0</v>
      </c>
      <c r="IJ18" s="184">
        <v>48</v>
      </c>
      <c r="IK18" s="185">
        <v>0.82758620689655171</v>
      </c>
      <c r="IL18" s="185">
        <v>0.82608695652173914</v>
      </c>
      <c r="IM18" s="185">
        <v>0.17391304347826086</v>
      </c>
      <c r="IN18" s="184">
        <v>23</v>
      </c>
      <c r="IO18" s="185">
        <v>0.39655172413793105</v>
      </c>
      <c r="IP18" s="185">
        <v>1</v>
      </c>
      <c r="IQ18" s="185">
        <v>0</v>
      </c>
      <c r="IR18" s="184">
        <v>34</v>
      </c>
      <c r="IS18" s="185">
        <v>0.58620689655172409</v>
      </c>
      <c r="IT18" s="185">
        <v>1</v>
      </c>
      <c r="IU18" s="185">
        <v>0</v>
      </c>
      <c r="IV18" s="184">
        <v>54</v>
      </c>
      <c r="IW18" s="185">
        <v>0.93103448275862066</v>
      </c>
      <c r="IX18" s="185">
        <v>1</v>
      </c>
      <c r="IY18" s="185">
        <v>0</v>
      </c>
      <c r="IZ18" s="184">
        <v>46</v>
      </c>
      <c r="JA18" s="185">
        <v>0.7931034482758621</v>
      </c>
      <c r="JB18" s="185">
        <v>0.17241379310344829</v>
      </c>
      <c r="JC18" s="185">
        <v>0.48275862068965514</v>
      </c>
      <c r="JD18" s="185">
        <v>0.51724137931034475</v>
      </c>
      <c r="JE18" s="184">
        <v>58</v>
      </c>
      <c r="JF18" s="185">
        <v>1</v>
      </c>
      <c r="JG18" s="185">
        <v>5.4545454545454543E-2</v>
      </c>
      <c r="JH18" s="185">
        <v>0.16363636363636364</v>
      </c>
      <c r="JI18" s="185">
        <v>0.29090909090909089</v>
      </c>
      <c r="JJ18" s="185">
        <v>0.36363636363636359</v>
      </c>
      <c r="JK18" s="185">
        <v>0.12727272727272726</v>
      </c>
      <c r="JL18" s="184">
        <v>55</v>
      </c>
      <c r="JM18" s="185">
        <v>0.94827586206896552</v>
      </c>
      <c r="JN18" s="184">
        <v>51</v>
      </c>
      <c r="JO18" s="185">
        <v>0.87931034482758619</v>
      </c>
      <c r="JP18" s="185">
        <v>0</v>
      </c>
      <c r="JQ18" s="185">
        <v>1</v>
      </c>
      <c r="JR18" s="185">
        <v>0</v>
      </c>
      <c r="JS18" s="185">
        <v>0</v>
      </c>
      <c r="JT18" s="185">
        <v>0</v>
      </c>
      <c r="JU18" s="184">
        <v>1</v>
      </c>
      <c r="JV18" s="185">
        <v>1.7241379310344827E-2</v>
      </c>
      <c r="JW18" s="185">
        <v>0</v>
      </c>
      <c r="JX18" s="185">
        <v>0</v>
      </c>
      <c r="JY18" s="185">
        <v>3.5714285714285712E-2</v>
      </c>
      <c r="JZ18" s="185">
        <v>0.9464285714285714</v>
      </c>
      <c r="KA18" s="185">
        <v>1.7857142857142856E-2</v>
      </c>
      <c r="KB18" s="184">
        <v>56</v>
      </c>
      <c r="KC18" s="185">
        <v>0.96551724137931039</v>
      </c>
      <c r="KD18" s="185">
        <v>0.87755102040816335</v>
      </c>
      <c r="KE18" s="185">
        <v>4.0816326530612249E-2</v>
      </c>
      <c r="KF18" s="185">
        <v>6.1224489795918373E-2</v>
      </c>
      <c r="KG18" s="185">
        <v>2.0408163265306124E-2</v>
      </c>
      <c r="KH18" s="185">
        <v>0</v>
      </c>
      <c r="KI18" s="185">
        <v>0</v>
      </c>
      <c r="KJ18" s="185">
        <v>0</v>
      </c>
      <c r="KK18" s="185">
        <v>2.0408163265306124E-2</v>
      </c>
      <c r="KL18" s="185">
        <v>0</v>
      </c>
      <c r="KM18" s="184">
        <v>49</v>
      </c>
      <c r="KN18" s="188">
        <v>0.84482758620689657</v>
      </c>
    </row>
    <row r="19" spans="1:300" s="150" customFormat="1" ht="24" customHeight="1" x14ac:dyDescent="0.25">
      <c r="A19" s="173">
        <v>33</v>
      </c>
      <c r="B19" s="174" t="s">
        <v>298</v>
      </c>
      <c r="C19" s="175" t="s">
        <v>5</v>
      </c>
      <c r="D19" s="175" t="s">
        <v>0</v>
      </c>
      <c r="E19" s="176">
        <v>63</v>
      </c>
      <c r="F19" s="177">
        <v>3.2786885245901634E-2</v>
      </c>
      <c r="G19" s="177">
        <v>0.96721311475409821</v>
      </c>
      <c r="H19" s="176">
        <v>61</v>
      </c>
      <c r="I19" s="177">
        <v>0.96825396825396826</v>
      </c>
      <c r="J19" s="177">
        <v>0.81666666666666676</v>
      </c>
      <c r="K19" s="177">
        <v>0.18333333333333335</v>
      </c>
      <c r="L19" s="176">
        <v>60</v>
      </c>
      <c r="M19" s="177">
        <v>0.95238095238095233</v>
      </c>
      <c r="N19" s="177">
        <v>0.74545454545454537</v>
      </c>
      <c r="O19" s="177">
        <v>0.25454545454545452</v>
      </c>
      <c r="P19" s="176">
        <v>55</v>
      </c>
      <c r="Q19" s="177">
        <v>0.87301587301587302</v>
      </c>
      <c r="R19" s="177">
        <v>0.56666666666666676</v>
      </c>
      <c r="S19" s="177">
        <v>0.11666666666666668</v>
      </c>
      <c r="T19" s="177">
        <v>5.000000000000001E-2</v>
      </c>
      <c r="U19" s="177">
        <v>6.6666666666666666E-2</v>
      </c>
      <c r="V19" s="177">
        <v>0.26666666666666666</v>
      </c>
      <c r="W19" s="177">
        <v>1.6666666666666666E-2</v>
      </c>
      <c r="X19" s="177">
        <v>1.6666666666666666E-2</v>
      </c>
      <c r="Y19" s="177">
        <v>0.18333333333333335</v>
      </c>
      <c r="Z19" s="177">
        <v>0.16666666666666666</v>
      </c>
      <c r="AA19" s="177">
        <v>0.28333333333333338</v>
      </c>
      <c r="AB19" s="177">
        <v>0</v>
      </c>
      <c r="AC19" s="177">
        <v>6.6666666666666666E-2</v>
      </c>
      <c r="AD19" s="176">
        <v>60</v>
      </c>
      <c r="AE19" s="177">
        <v>0.95238095238095233</v>
      </c>
      <c r="AF19" s="177">
        <v>0.87301587301587302</v>
      </c>
      <c r="AG19" s="176">
        <v>55</v>
      </c>
      <c r="AH19" s="177">
        <v>0.33962264150943394</v>
      </c>
      <c r="AI19" s="177">
        <v>3.7735849056603772E-2</v>
      </c>
      <c r="AJ19" s="177">
        <v>1.8867924528301886E-2</v>
      </c>
      <c r="AK19" s="177">
        <v>0.30188679245283018</v>
      </c>
      <c r="AL19" s="177">
        <v>0.45283018867924535</v>
      </c>
      <c r="AM19" s="177">
        <v>0.66037735849056611</v>
      </c>
      <c r="AN19" s="177">
        <v>0.50943396226415094</v>
      </c>
      <c r="AO19" s="177">
        <v>0.26415094339622641</v>
      </c>
      <c r="AP19" s="177">
        <v>0.11320754716981134</v>
      </c>
      <c r="AQ19" s="177">
        <v>0.13207547169811321</v>
      </c>
      <c r="AR19" s="176">
        <v>53</v>
      </c>
      <c r="AS19" s="177">
        <v>0.84126984126984128</v>
      </c>
      <c r="AT19" s="178">
        <v>9.8793103448275854</v>
      </c>
      <c r="AU19" s="176">
        <v>58</v>
      </c>
      <c r="AV19" s="177">
        <v>0.92063492063492058</v>
      </c>
      <c r="AW19" s="178">
        <v>9.862068965517242</v>
      </c>
      <c r="AX19" s="176">
        <v>58</v>
      </c>
      <c r="AY19" s="177">
        <v>0.92063492063492058</v>
      </c>
      <c r="AZ19" s="178">
        <v>9.8571428571428577</v>
      </c>
      <c r="BA19" s="176">
        <v>56</v>
      </c>
      <c r="BB19" s="177">
        <v>0.88888888888888884</v>
      </c>
      <c r="BC19" s="177">
        <v>0.67796610169491522</v>
      </c>
      <c r="BD19" s="177">
        <v>0.23728813559322035</v>
      </c>
      <c r="BE19" s="177">
        <v>5.0847457627118647E-2</v>
      </c>
      <c r="BF19" s="177">
        <v>3.3898305084745763E-2</v>
      </c>
      <c r="BG19" s="177">
        <v>0</v>
      </c>
      <c r="BH19" s="176">
        <v>59</v>
      </c>
      <c r="BI19" s="177">
        <v>0.93650793650793651</v>
      </c>
      <c r="BJ19" s="177">
        <v>0.8928571428571429</v>
      </c>
      <c r="BK19" s="177">
        <v>0.10714285714285715</v>
      </c>
      <c r="BL19" s="177">
        <v>0</v>
      </c>
      <c r="BM19" s="177">
        <v>0</v>
      </c>
      <c r="BN19" s="177">
        <v>0</v>
      </c>
      <c r="BO19" s="176">
        <v>56</v>
      </c>
      <c r="BP19" s="177">
        <v>0.88888888888888884</v>
      </c>
      <c r="BQ19" s="177">
        <v>0.90163934426229508</v>
      </c>
      <c r="BR19" s="177">
        <v>6.5573770491803268E-2</v>
      </c>
      <c r="BS19" s="177">
        <v>3.2786885245901634E-2</v>
      </c>
      <c r="BT19" s="177">
        <v>0</v>
      </c>
      <c r="BU19" s="177">
        <v>0</v>
      </c>
      <c r="BV19" s="176">
        <v>61</v>
      </c>
      <c r="BW19" s="177">
        <v>0.96825396825396826</v>
      </c>
      <c r="BX19" s="177">
        <v>0.91666666666666674</v>
      </c>
      <c r="BY19" s="177">
        <v>5.000000000000001E-2</v>
      </c>
      <c r="BZ19" s="177">
        <v>1.6666666666666666E-2</v>
      </c>
      <c r="CA19" s="177">
        <v>1.6666666666666666E-2</v>
      </c>
      <c r="CB19" s="177">
        <v>0</v>
      </c>
      <c r="CC19" s="176">
        <v>60</v>
      </c>
      <c r="CD19" s="177">
        <v>0.95238095238095233</v>
      </c>
      <c r="CE19" s="177">
        <v>0.82758620689655182</v>
      </c>
      <c r="CF19" s="177">
        <v>0.15517241379310345</v>
      </c>
      <c r="CG19" s="177">
        <v>1.7241379310344827E-2</v>
      </c>
      <c r="CH19" s="177">
        <v>0</v>
      </c>
      <c r="CI19" s="177">
        <v>0</v>
      </c>
      <c r="CJ19" s="176">
        <v>58</v>
      </c>
      <c r="CK19" s="177">
        <v>0.92063492063492058</v>
      </c>
      <c r="CL19" s="177">
        <v>0.91228070175438591</v>
      </c>
      <c r="CM19" s="177">
        <v>7.0175438596491224E-2</v>
      </c>
      <c r="CN19" s="177">
        <v>1.7543859649122806E-2</v>
      </c>
      <c r="CO19" s="177">
        <v>0</v>
      </c>
      <c r="CP19" s="177">
        <v>0</v>
      </c>
      <c r="CQ19" s="176">
        <v>57</v>
      </c>
      <c r="CR19" s="177">
        <v>0.90476190476190477</v>
      </c>
      <c r="CS19" s="177">
        <v>0.5357142857142857</v>
      </c>
      <c r="CT19" s="177">
        <v>0.46428571428571425</v>
      </c>
      <c r="CU19" s="177">
        <v>0</v>
      </c>
      <c r="CV19" s="177">
        <v>0</v>
      </c>
      <c r="CW19" s="177">
        <v>0</v>
      </c>
      <c r="CX19" s="176">
        <v>28</v>
      </c>
      <c r="CY19" s="177">
        <v>0.44444444444444442</v>
      </c>
      <c r="CZ19" s="177">
        <v>0.39130434782608697</v>
      </c>
      <c r="DA19" s="177">
        <v>0.43478260869565216</v>
      </c>
      <c r="DB19" s="177">
        <v>0.13043478260869568</v>
      </c>
      <c r="DC19" s="177">
        <v>4.3478260869565216E-2</v>
      </c>
      <c r="DD19" s="177">
        <v>0</v>
      </c>
      <c r="DE19" s="176">
        <v>23</v>
      </c>
      <c r="DF19" s="177">
        <v>0.36507936507936506</v>
      </c>
      <c r="DG19" s="177">
        <v>0.55263157894736847</v>
      </c>
      <c r="DH19" s="177">
        <v>0.36842105263157898</v>
      </c>
      <c r="DI19" s="177">
        <v>7.8947368421052641E-2</v>
      </c>
      <c r="DJ19" s="177">
        <v>0</v>
      </c>
      <c r="DK19" s="177">
        <v>0</v>
      </c>
      <c r="DL19" s="176">
        <v>38</v>
      </c>
      <c r="DM19" s="177">
        <v>0.60317460317460314</v>
      </c>
      <c r="DN19" s="177">
        <v>0.65853658536585369</v>
      </c>
      <c r="DO19" s="177">
        <v>0.29268292682926833</v>
      </c>
      <c r="DP19" s="177">
        <v>4.878048780487805E-2</v>
      </c>
      <c r="DQ19" s="177">
        <v>0</v>
      </c>
      <c r="DR19" s="177">
        <v>0</v>
      </c>
      <c r="DS19" s="176">
        <v>41</v>
      </c>
      <c r="DT19" s="177">
        <v>0.65079365079365081</v>
      </c>
      <c r="DU19" s="177">
        <v>0.64</v>
      </c>
      <c r="DV19" s="177">
        <v>0.32</v>
      </c>
      <c r="DW19" s="177">
        <v>0.04</v>
      </c>
      <c r="DX19" s="177">
        <v>0</v>
      </c>
      <c r="DY19" s="177">
        <v>0</v>
      </c>
      <c r="DZ19" s="176">
        <v>25</v>
      </c>
      <c r="EA19" s="177">
        <v>0.3968253968253968</v>
      </c>
      <c r="EB19" s="177">
        <v>0.59090909090909083</v>
      </c>
      <c r="EC19" s="177">
        <v>0.31818181818181818</v>
      </c>
      <c r="ED19" s="177">
        <v>4.5454545454545456E-2</v>
      </c>
      <c r="EE19" s="177">
        <v>4.5454545454545456E-2</v>
      </c>
      <c r="EF19" s="177">
        <v>0</v>
      </c>
      <c r="EG19" s="176">
        <v>22</v>
      </c>
      <c r="EH19" s="177">
        <v>0.34920634920634919</v>
      </c>
      <c r="EI19" s="177">
        <v>0.83870967741935476</v>
      </c>
      <c r="EJ19" s="177">
        <v>0.16129032258064516</v>
      </c>
      <c r="EK19" s="177">
        <v>0</v>
      </c>
      <c r="EL19" s="177">
        <v>0</v>
      </c>
      <c r="EM19" s="177">
        <v>0</v>
      </c>
      <c r="EN19" s="176">
        <v>62</v>
      </c>
      <c r="EO19" s="177">
        <v>0.98412698412698407</v>
      </c>
      <c r="EP19" s="177">
        <v>0.78260869565217395</v>
      </c>
      <c r="EQ19" s="177">
        <v>0.21739130434782608</v>
      </c>
      <c r="ER19" s="177">
        <v>0</v>
      </c>
      <c r="ES19" s="177">
        <v>0</v>
      </c>
      <c r="ET19" s="177">
        <v>0</v>
      </c>
      <c r="EU19" s="176">
        <v>23</v>
      </c>
      <c r="EV19" s="177">
        <v>0.36507936507936506</v>
      </c>
      <c r="EW19" s="177">
        <v>0.72</v>
      </c>
      <c r="EX19" s="177">
        <v>0.28000000000000003</v>
      </c>
      <c r="EY19" s="177">
        <v>0</v>
      </c>
      <c r="EZ19" s="177">
        <v>0</v>
      </c>
      <c r="FA19" s="177">
        <v>0</v>
      </c>
      <c r="FB19" s="176">
        <v>25</v>
      </c>
      <c r="FC19" s="177">
        <v>0.3968253968253968</v>
      </c>
      <c r="FD19" s="177">
        <v>0.80434782608695654</v>
      </c>
      <c r="FE19" s="177">
        <v>0.19565217391304349</v>
      </c>
      <c r="FF19" s="177">
        <v>0</v>
      </c>
      <c r="FG19" s="177">
        <v>0</v>
      </c>
      <c r="FH19" s="177">
        <v>0</v>
      </c>
      <c r="FI19" s="176">
        <v>46</v>
      </c>
      <c r="FJ19" s="177">
        <v>0.73015873015873012</v>
      </c>
      <c r="FK19" s="177">
        <v>0.8085106382978724</v>
      </c>
      <c r="FL19" s="177">
        <v>0.19148936170212766</v>
      </c>
      <c r="FM19" s="177">
        <v>0</v>
      </c>
      <c r="FN19" s="177">
        <v>0</v>
      </c>
      <c r="FO19" s="177">
        <v>0</v>
      </c>
      <c r="FP19" s="176">
        <v>47</v>
      </c>
      <c r="FQ19" s="177">
        <v>0.74603174603174605</v>
      </c>
      <c r="FR19" s="177">
        <v>0.44444444444444448</v>
      </c>
      <c r="FS19" s="177">
        <v>0.44444444444444448</v>
      </c>
      <c r="FT19" s="177">
        <v>0.11111111111111112</v>
      </c>
      <c r="FU19" s="177">
        <v>0</v>
      </c>
      <c r="FV19" s="177">
        <v>0</v>
      </c>
      <c r="FW19" s="176">
        <v>9</v>
      </c>
      <c r="FX19" s="177">
        <v>0.14285714285714285</v>
      </c>
      <c r="FY19" s="177">
        <v>0.58333333333333326</v>
      </c>
      <c r="FZ19" s="177">
        <v>0.33333333333333331</v>
      </c>
      <c r="GA19" s="177">
        <v>8.3333333333333329E-2</v>
      </c>
      <c r="GB19" s="177">
        <v>0</v>
      </c>
      <c r="GC19" s="177">
        <v>0</v>
      </c>
      <c r="GD19" s="176">
        <v>12</v>
      </c>
      <c r="GE19" s="177">
        <v>0.19047619047619047</v>
      </c>
      <c r="GF19" s="177">
        <v>0.76190476190476186</v>
      </c>
      <c r="GG19" s="177">
        <v>0.19047619047619047</v>
      </c>
      <c r="GH19" s="177">
        <v>4.7619047619047616E-2</v>
      </c>
      <c r="GI19" s="177">
        <v>0</v>
      </c>
      <c r="GJ19" s="177">
        <v>0</v>
      </c>
      <c r="GK19" s="176">
        <v>21</v>
      </c>
      <c r="GL19" s="177">
        <v>0.33333333333333331</v>
      </c>
      <c r="GM19" s="179" t="s">
        <v>232</v>
      </c>
      <c r="GN19" s="179" t="s">
        <v>232</v>
      </c>
      <c r="GO19" s="179" t="s">
        <v>232</v>
      </c>
      <c r="GP19" s="179" t="s">
        <v>232</v>
      </c>
      <c r="GQ19" s="179" t="s">
        <v>232</v>
      </c>
      <c r="GR19" s="176">
        <v>0</v>
      </c>
      <c r="GS19" s="177">
        <v>0</v>
      </c>
      <c r="GT19" s="179" t="s">
        <v>232</v>
      </c>
      <c r="GU19" s="179" t="s">
        <v>232</v>
      </c>
      <c r="GV19" s="179" t="s">
        <v>232</v>
      </c>
      <c r="GW19" s="179" t="s">
        <v>232</v>
      </c>
      <c r="GX19" s="179" t="s">
        <v>232</v>
      </c>
      <c r="GY19" s="176">
        <v>0</v>
      </c>
      <c r="GZ19" s="177">
        <v>0</v>
      </c>
      <c r="HA19" s="179" t="s">
        <v>232</v>
      </c>
      <c r="HB19" s="179" t="s">
        <v>232</v>
      </c>
      <c r="HC19" s="179" t="s">
        <v>232</v>
      </c>
      <c r="HD19" s="179" t="s">
        <v>232</v>
      </c>
      <c r="HE19" s="179" t="s">
        <v>232</v>
      </c>
      <c r="HF19" s="176">
        <v>0</v>
      </c>
      <c r="HG19" s="177">
        <v>0</v>
      </c>
      <c r="HH19" s="178">
        <v>9.5714285714285712</v>
      </c>
      <c r="HI19" s="176">
        <v>56</v>
      </c>
      <c r="HJ19" s="177">
        <v>0.88888888888888884</v>
      </c>
      <c r="HK19" s="177">
        <v>0.32758620689655171</v>
      </c>
      <c r="HL19" s="177">
        <v>0.2931034482758621</v>
      </c>
      <c r="HM19" s="177">
        <v>0.36206896551724144</v>
      </c>
      <c r="HN19" s="177">
        <v>1.7241379310344827E-2</v>
      </c>
      <c r="HO19" s="177">
        <v>0</v>
      </c>
      <c r="HP19" s="176">
        <v>58</v>
      </c>
      <c r="HQ19" s="177">
        <v>0.92063492063492058</v>
      </c>
      <c r="HR19" s="177">
        <v>0.375</v>
      </c>
      <c r="HS19" s="177">
        <v>1.7857142857142856E-2</v>
      </c>
      <c r="HT19" s="177">
        <v>0.1607142857142857</v>
      </c>
      <c r="HU19" s="177">
        <v>0.2142857142857143</v>
      </c>
      <c r="HV19" s="177">
        <v>5.3571428571428575E-2</v>
      </c>
      <c r="HW19" s="177">
        <v>5.3571428571428575E-2</v>
      </c>
      <c r="HX19" s="177">
        <v>0.1607142857142857</v>
      </c>
      <c r="HY19" s="177">
        <v>0.1607142857142857</v>
      </c>
      <c r="HZ19" s="177">
        <v>0.1607142857142857</v>
      </c>
      <c r="IA19" s="177">
        <v>0.14285714285714285</v>
      </c>
      <c r="IB19" s="176">
        <v>56</v>
      </c>
      <c r="IC19" s="177">
        <v>0.88888888888888884</v>
      </c>
      <c r="ID19" s="178">
        <v>4.1304347826086953</v>
      </c>
      <c r="IE19" s="176">
        <v>46</v>
      </c>
      <c r="IF19" s="177">
        <v>0.73015873015873012</v>
      </c>
      <c r="IG19" s="177">
        <v>0.20634920634920634</v>
      </c>
      <c r="IH19" s="177">
        <v>1</v>
      </c>
      <c r="II19" s="177">
        <v>0</v>
      </c>
      <c r="IJ19" s="176">
        <v>53</v>
      </c>
      <c r="IK19" s="177">
        <v>0.84126984126984128</v>
      </c>
      <c r="IL19" s="177">
        <v>1</v>
      </c>
      <c r="IM19" s="177">
        <v>0</v>
      </c>
      <c r="IN19" s="176">
        <v>36</v>
      </c>
      <c r="IO19" s="177">
        <v>0.5714285714285714</v>
      </c>
      <c r="IP19" s="177">
        <v>1</v>
      </c>
      <c r="IQ19" s="177">
        <v>0</v>
      </c>
      <c r="IR19" s="176">
        <v>35</v>
      </c>
      <c r="IS19" s="177">
        <v>0.55555555555555558</v>
      </c>
      <c r="IT19" s="177">
        <v>1</v>
      </c>
      <c r="IU19" s="177">
        <v>0</v>
      </c>
      <c r="IV19" s="176">
        <v>55</v>
      </c>
      <c r="IW19" s="177">
        <v>0.87301587301587302</v>
      </c>
      <c r="IX19" s="177">
        <v>1</v>
      </c>
      <c r="IY19" s="177">
        <v>0</v>
      </c>
      <c r="IZ19" s="176">
        <v>48</v>
      </c>
      <c r="JA19" s="177">
        <v>0.76190476190476186</v>
      </c>
      <c r="JB19" s="177">
        <v>0.20634920634920634</v>
      </c>
      <c r="JC19" s="177">
        <v>0.51724137931034475</v>
      </c>
      <c r="JD19" s="177">
        <v>0.48275862068965519</v>
      </c>
      <c r="JE19" s="176">
        <v>58</v>
      </c>
      <c r="JF19" s="177">
        <v>0.92063492063492058</v>
      </c>
      <c r="JG19" s="177">
        <v>0.15384615384615385</v>
      </c>
      <c r="JH19" s="177">
        <v>0.15384615384615385</v>
      </c>
      <c r="JI19" s="177">
        <v>0.32692307692307693</v>
      </c>
      <c r="JJ19" s="177">
        <v>0.21153846153846154</v>
      </c>
      <c r="JK19" s="177">
        <v>0.15384615384615385</v>
      </c>
      <c r="JL19" s="176">
        <v>52</v>
      </c>
      <c r="JM19" s="177">
        <v>0.82539682539682535</v>
      </c>
      <c r="JN19" s="176">
        <v>40</v>
      </c>
      <c r="JO19" s="177">
        <v>0.63492063492063489</v>
      </c>
      <c r="JP19" s="179">
        <v>0</v>
      </c>
      <c r="JQ19" s="179">
        <v>0.66666666666666674</v>
      </c>
      <c r="JR19" s="179">
        <v>0.11111111111111112</v>
      </c>
      <c r="JS19" s="179">
        <v>0.11111111111111112</v>
      </c>
      <c r="JT19" s="179">
        <v>0.11111111111111112</v>
      </c>
      <c r="JU19" s="176">
        <v>9</v>
      </c>
      <c r="JV19" s="177">
        <v>0.14285714285714285</v>
      </c>
      <c r="JW19" s="177">
        <v>1.7241379310344827E-2</v>
      </c>
      <c r="JX19" s="177">
        <v>0</v>
      </c>
      <c r="JY19" s="177">
        <v>1.7241379310344827E-2</v>
      </c>
      <c r="JZ19" s="177">
        <v>0.94827586206896564</v>
      </c>
      <c r="KA19" s="177">
        <v>1.7241379310344827E-2</v>
      </c>
      <c r="KB19" s="176">
        <v>58</v>
      </c>
      <c r="KC19" s="177">
        <v>0.92063492063492058</v>
      </c>
      <c r="KD19" s="177">
        <v>0.79999999999999993</v>
      </c>
      <c r="KE19" s="177">
        <v>0.08</v>
      </c>
      <c r="KF19" s="177">
        <v>0.16</v>
      </c>
      <c r="KG19" s="177">
        <v>0.02</v>
      </c>
      <c r="KH19" s="177">
        <v>0.04</v>
      </c>
      <c r="KI19" s="177">
        <v>0.02</v>
      </c>
      <c r="KJ19" s="177">
        <v>0.04</v>
      </c>
      <c r="KK19" s="177">
        <v>0.02</v>
      </c>
      <c r="KL19" s="177">
        <v>0.02</v>
      </c>
      <c r="KM19" s="176">
        <v>50</v>
      </c>
      <c r="KN19" s="180">
        <v>0.79365079365079361</v>
      </c>
    </row>
    <row r="20" spans="1:300" s="150" customFormat="1" ht="24" customHeight="1" x14ac:dyDescent="0.25">
      <c r="A20" s="181">
        <v>41</v>
      </c>
      <c r="B20" s="182" t="s">
        <v>249</v>
      </c>
      <c r="C20" s="183" t="s">
        <v>4</v>
      </c>
      <c r="D20" s="183" t="s">
        <v>0</v>
      </c>
      <c r="E20" s="184">
        <v>79</v>
      </c>
      <c r="F20" s="185">
        <v>0.14285714285714288</v>
      </c>
      <c r="G20" s="185">
        <v>0.85714285714285721</v>
      </c>
      <c r="H20" s="184">
        <v>77</v>
      </c>
      <c r="I20" s="185">
        <v>0.97468354430379744</v>
      </c>
      <c r="J20" s="185">
        <v>0.91044776119402993</v>
      </c>
      <c r="K20" s="185">
        <v>8.9552238805970144E-2</v>
      </c>
      <c r="L20" s="184">
        <v>67</v>
      </c>
      <c r="M20" s="185">
        <v>0.84810126582278478</v>
      </c>
      <c r="N20" s="185">
        <v>0.55072463768115942</v>
      </c>
      <c r="O20" s="185">
        <v>0.44927536231884058</v>
      </c>
      <c r="P20" s="184">
        <v>69</v>
      </c>
      <c r="Q20" s="185">
        <v>0.87341772151898733</v>
      </c>
      <c r="R20" s="185">
        <v>0.24675324675324678</v>
      </c>
      <c r="S20" s="185">
        <v>0.12987012987012989</v>
      </c>
      <c r="T20" s="185">
        <v>0.38961038961038963</v>
      </c>
      <c r="U20" s="185">
        <v>5.1948051948051951E-2</v>
      </c>
      <c r="V20" s="185">
        <v>0.35064935064935071</v>
      </c>
      <c r="W20" s="185">
        <v>1.2987012987012988E-2</v>
      </c>
      <c r="X20" s="185">
        <v>3.896103896103896E-2</v>
      </c>
      <c r="Y20" s="185">
        <v>3.896103896103896E-2</v>
      </c>
      <c r="Z20" s="185">
        <v>0.11688311688311688</v>
      </c>
      <c r="AA20" s="185">
        <v>3.896103896103896E-2</v>
      </c>
      <c r="AB20" s="185">
        <v>5.1948051948051951E-2</v>
      </c>
      <c r="AC20" s="185">
        <v>1.2987012987012988E-2</v>
      </c>
      <c r="AD20" s="184">
        <v>77</v>
      </c>
      <c r="AE20" s="185">
        <v>0.97468354430379744</v>
      </c>
      <c r="AF20" s="185">
        <v>0.44303797468354428</v>
      </c>
      <c r="AG20" s="184">
        <v>35</v>
      </c>
      <c r="AH20" s="185">
        <v>0.43661971830985913</v>
      </c>
      <c r="AI20" s="185">
        <v>0.3380281690140845</v>
      </c>
      <c r="AJ20" s="185">
        <v>0.12676056338028169</v>
      </c>
      <c r="AK20" s="185">
        <v>0.21126760563380281</v>
      </c>
      <c r="AL20" s="185">
        <v>0.39436619718309862</v>
      </c>
      <c r="AM20" s="185">
        <v>0.45070422535211269</v>
      </c>
      <c r="AN20" s="185">
        <v>0.28169014084507044</v>
      </c>
      <c r="AO20" s="185">
        <v>0.12676056338028169</v>
      </c>
      <c r="AP20" s="185">
        <v>4.2253521126760563E-2</v>
      </c>
      <c r="AQ20" s="185">
        <v>4.2253521126760563E-2</v>
      </c>
      <c r="AR20" s="184">
        <v>71</v>
      </c>
      <c r="AS20" s="185">
        <v>0.89873417721518989</v>
      </c>
      <c r="AT20" s="186">
        <v>9.712328767123287</v>
      </c>
      <c r="AU20" s="184">
        <v>73</v>
      </c>
      <c r="AV20" s="185">
        <v>0.92405063291139244</v>
      </c>
      <c r="AW20" s="186">
        <v>9.6805555555555554</v>
      </c>
      <c r="AX20" s="184">
        <v>72</v>
      </c>
      <c r="AY20" s="185">
        <v>0.91139240506329111</v>
      </c>
      <c r="AZ20" s="186">
        <v>9.6666666666666661</v>
      </c>
      <c r="BA20" s="184">
        <v>69</v>
      </c>
      <c r="BB20" s="185">
        <v>0.87341772151898733</v>
      </c>
      <c r="BC20" s="185">
        <v>0.72222222222222232</v>
      </c>
      <c r="BD20" s="185">
        <v>0.23611111111111113</v>
      </c>
      <c r="BE20" s="185">
        <v>2.777777777777778E-2</v>
      </c>
      <c r="BF20" s="185">
        <v>1.388888888888889E-2</v>
      </c>
      <c r="BG20" s="185">
        <v>0</v>
      </c>
      <c r="BH20" s="184">
        <v>72</v>
      </c>
      <c r="BI20" s="185">
        <v>0.91139240506329111</v>
      </c>
      <c r="BJ20" s="185">
        <v>0.89473684210526316</v>
      </c>
      <c r="BK20" s="185">
        <v>7.8947368421052627E-2</v>
      </c>
      <c r="BL20" s="185">
        <v>2.6315789473684209E-2</v>
      </c>
      <c r="BM20" s="185">
        <v>0</v>
      </c>
      <c r="BN20" s="185">
        <v>0</v>
      </c>
      <c r="BO20" s="184">
        <v>76</v>
      </c>
      <c r="BP20" s="185">
        <v>0.96202531645569622</v>
      </c>
      <c r="BQ20" s="185">
        <v>0.81818181818181834</v>
      </c>
      <c r="BR20" s="185">
        <v>0.12987012987012989</v>
      </c>
      <c r="BS20" s="185">
        <v>5.1948051948051951E-2</v>
      </c>
      <c r="BT20" s="185">
        <v>0</v>
      </c>
      <c r="BU20" s="185">
        <v>0</v>
      </c>
      <c r="BV20" s="184">
        <v>77</v>
      </c>
      <c r="BW20" s="185">
        <v>0.97468354430379744</v>
      </c>
      <c r="BX20" s="185">
        <v>0.89473684210526316</v>
      </c>
      <c r="BY20" s="185">
        <v>9.2105263157894746E-2</v>
      </c>
      <c r="BZ20" s="185">
        <v>1.3157894736842105E-2</v>
      </c>
      <c r="CA20" s="185">
        <v>0</v>
      </c>
      <c r="CB20" s="185">
        <v>0</v>
      </c>
      <c r="CC20" s="184">
        <v>76</v>
      </c>
      <c r="CD20" s="185">
        <v>0.96202531645569622</v>
      </c>
      <c r="CE20" s="185">
        <v>0.79710144927536231</v>
      </c>
      <c r="CF20" s="185">
        <v>0.14492753623188406</v>
      </c>
      <c r="CG20" s="185">
        <v>4.3478260869565216E-2</v>
      </c>
      <c r="CH20" s="185">
        <v>1.4492753623188406E-2</v>
      </c>
      <c r="CI20" s="185">
        <v>0</v>
      </c>
      <c r="CJ20" s="184">
        <v>69</v>
      </c>
      <c r="CK20" s="185">
        <v>0.87341772151898733</v>
      </c>
      <c r="CL20" s="185">
        <v>0.88311688311688319</v>
      </c>
      <c r="CM20" s="185">
        <v>0.1038961038961039</v>
      </c>
      <c r="CN20" s="185">
        <v>1.2987012987012988E-2</v>
      </c>
      <c r="CO20" s="185">
        <v>0</v>
      </c>
      <c r="CP20" s="185">
        <v>0</v>
      </c>
      <c r="CQ20" s="184">
        <v>77</v>
      </c>
      <c r="CR20" s="185">
        <v>0.97468354430379744</v>
      </c>
      <c r="CS20" s="185">
        <v>0.76086956521739135</v>
      </c>
      <c r="CT20" s="185">
        <v>0.17391304347826086</v>
      </c>
      <c r="CU20" s="185">
        <v>0</v>
      </c>
      <c r="CV20" s="185">
        <v>4.3478260869565216E-2</v>
      </c>
      <c r="CW20" s="185">
        <v>2.1739130434782608E-2</v>
      </c>
      <c r="CX20" s="184">
        <v>46</v>
      </c>
      <c r="CY20" s="185">
        <v>0.58227848101265822</v>
      </c>
      <c r="CZ20" s="185">
        <v>0.44736842105263158</v>
      </c>
      <c r="DA20" s="185">
        <v>0.26315789473684209</v>
      </c>
      <c r="DB20" s="185">
        <v>0.13157894736842105</v>
      </c>
      <c r="DC20" s="185">
        <v>7.8947368421052627E-2</v>
      </c>
      <c r="DD20" s="185">
        <v>7.8947368421052627E-2</v>
      </c>
      <c r="DE20" s="184">
        <v>38</v>
      </c>
      <c r="DF20" s="185">
        <v>0.48101265822784811</v>
      </c>
      <c r="DG20" s="185">
        <v>0.39130434782608692</v>
      </c>
      <c r="DH20" s="185">
        <v>0.45652173913043476</v>
      </c>
      <c r="DI20" s="185">
        <v>0.10869565217391304</v>
      </c>
      <c r="DJ20" s="185">
        <v>4.3478260869565216E-2</v>
      </c>
      <c r="DK20" s="185">
        <v>0</v>
      </c>
      <c r="DL20" s="184">
        <v>46</v>
      </c>
      <c r="DM20" s="185">
        <v>0.58227848101265822</v>
      </c>
      <c r="DN20" s="185">
        <v>0.48936170212765956</v>
      </c>
      <c r="DO20" s="185">
        <v>0.44680851063829785</v>
      </c>
      <c r="DP20" s="185">
        <v>4.2553191489361701E-2</v>
      </c>
      <c r="DQ20" s="185">
        <v>2.1276595744680851E-2</v>
      </c>
      <c r="DR20" s="185">
        <v>0</v>
      </c>
      <c r="DS20" s="184">
        <v>47</v>
      </c>
      <c r="DT20" s="185">
        <v>0.59493670886075944</v>
      </c>
      <c r="DU20" s="185">
        <v>0.45833333333333337</v>
      </c>
      <c r="DV20" s="185">
        <v>0.41666666666666669</v>
      </c>
      <c r="DW20" s="185">
        <v>0.125</v>
      </c>
      <c r="DX20" s="185">
        <v>0</v>
      </c>
      <c r="DY20" s="185">
        <v>0</v>
      </c>
      <c r="DZ20" s="184">
        <v>24</v>
      </c>
      <c r="EA20" s="185">
        <v>0.30379746835443039</v>
      </c>
      <c r="EB20" s="185">
        <v>0.44</v>
      </c>
      <c r="EC20" s="185">
        <v>0.4</v>
      </c>
      <c r="ED20" s="185">
        <v>0.12</v>
      </c>
      <c r="EE20" s="185">
        <v>0</v>
      </c>
      <c r="EF20" s="185">
        <v>0.04</v>
      </c>
      <c r="EG20" s="184">
        <v>25</v>
      </c>
      <c r="EH20" s="185">
        <v>0.31645569620253167</v>
      </c>
      <c r="EI20" s="185">
        <v>0.92105263157894746</v>
      </c>
      <c r="EJ20" s="185">
        <v>6.5789473684210523E-2</v>
      </c>
      <c r="EK20" s="185">
        <v>1.3157894736842105E-2</v>
      </c>
      <c r="EL20" s="185">
        <v>0</v>
      </c>
      <c r="EM20" s="185">
        <v>0</v>
      </c>
      <c r="EN20" s="184">
        <v>76</v>
      </c>
      <c r="EO20" s="185">
        <v>0.96202531645569622</v>
      </c>
      <c r="EP20" s="185">
        <v>0.74999999999999989</v>
      </c>
      <c r="EQ20" s="185">
        <v>0.22499999999999998</v>
      </c>
      <c r="ER20" s="185">
        <v>2.4999999999999998E-2</v>
      </c>
      <c r="ES20" s="185">
        <v>0</v>
      </c>
      <c r="ET20" s="185">
        <v>0</v>
      </c>
      <c r="EU20" s="184">
        <v>40</v>
      </c>
      <c r="EV20" s="185">
        <v>0.50632911392405067</v>
      </c>
      <c r="EW20" s="185">
        <v>0.66666666666666663</v>
      </c>
      <c r="EX20" s="185">
        <v>0.28205128205128205</v>
      </c>
      <c r="EY20" s="185">
        <v>5.128205128205128E-2</v>
      </c>
      <c r="EZ20" s="185">
        <v>0</v>
      </c>
      <c r="FA20" s="185">
        <v>0</v>
      </c>
      <c r="FB20" s="184">
        <v>39</v>
      </c>
      <c r="FC20" s="185">
        <v>0.49367088607594939</v>
      </c>
      <c r="FD20" s="185">
        <v>0.79629629629629628</v>
      </c>
      <c r="FE20" s="185">
        <v>0.18518518518518517</v>
      </c>
      <c r="FF20" s="185">
        <v>1.8518518518518517E-2</v>
      </c>
      <c r="FG20" s="185">
        <v>0</v>
      </c>
      <c r="FH20" s="185">
        <v>0</v>
      </c>
      <c r="FI20" s="184">
        <v>54</v>
      </c>
      <c r="FJ20" s="185">
        <v>0.68354430379746833</v>
      </c>
      <c r="FK20" s="185">
        <v>0.77777777777777768</v>
      </c>
      <c r="FL20" s="185">
        <v>0.20370370370370369</v>
      </c>
      <c r="FM20" s="185">
        <v>1.8518518518518517E-2</v>
      </c>
      <c r="FN20" s="185">
        <v>0</v>
      </c>
      <c r="FO20" s="185">
        <v>0</v>
      </c>
      <c r="FP20" s="184">
        <v>54</v>
      </c>
      <c r="FQ20" s="185">
        <v>0.68354430379746833</v>
      </c>
      <c r="FR20" s="185">
        <v>0.64102564102564097</v>
      </c>
      <c r="FS20" s="185">
        <v>0.28205128205128205</v>
      </c>
      <c r="FT20" s="185">
        <v>2.564102564102564E-2</v>
      </c>
      <c r="FU20" s="185">
        <v>5.128205128205128E-2</v>
      </c>
      <c r="FV20" s="185">
        <v>0</v>
      </c>
      <c r="FW20" s="184">
        <v>39</v>
      </c>
      <c r="FX20" s="185">
        <v>0.49367088607594939</v>
      </c>
      <c r="FY20" s="185">
        <v>0.69696969696969702</v>
      </c>
      <c r="FZ20" s="185">
        <v>0.24242424242424243</v>
      </c>
      <c r="GA20" s="185">
        <v>3.0303030303030304E-2</v>
      </c>
      <c r="GB20" s="185">
        <v>3.0303030303030304E-2</v>
      </c>
      <c r="GC20" s="185">
        <v>0</v>
      </c>
      <c r="GD20" s="184">
        <v>33</v>
      </c>
      <c r="GE20" s="185">
        <v>0.41772151898734178</v>
      </c>
      <c r="GF20" s="185">
        <v>0.56521739130434778</v>
      </c>
      <c r="GG20" s="185">
        <v>0.2608695652173913</v>
      </c>
      <c r="GH20" s="185">
        <v>0.13043478260869565</v>
      </c>
      <c r="GI20" s="185">
        <v>4.3478260869565216E-2</v>
      </c>
      <c r="GJ20" s="185">
        <v>0</v>
      </c>
      <c r="GK20" s="184">
        <v>23</v>
      </c>
      <c r="GL20" s="185">
        <v>0.29113924050632911</v>
      </c>
      <c r="GM20" s="187" t="s">
        <v>232</v>
      </c>
      <c r="GN20" s="187" t="s">
        <v>232</v>
      </c>
      <c r="GO20" s="187" t="s">
        <v>232</v>
      </c>
      <c r="GP20" s="187" t="s">
        <v>232</v>
      </c>
      <c r="GQ20" s="187" t="s">
        <v>232</v>
      </c>
      <c r="GR20" s="184">
        <v>0</v>
      </c>
      <c r="GS20" s="185">
        <v>0</v>
      </c>
      <c r="GT20" s="187" t="s">
        <v>232</v>
      </c>
      <c r="GU20" s="187" t="s">
        <v>232</v>
      </c>
      <c r="GV20" s="187" t="s">
        <v>232</v>
      </c>
      <c r="GW20" s="187" t="s">
        <v>232</v>
      </c>
      <c r="GX20" s="187" t="s">
        <v>232</v>
      </c>
      <c r="GY20" s="184">
        <v>0</v>
      </c>
      <c r="GZ20" s="185">
        <v>0</v>
      </c>
      <c r="HA20" s="187" t="s">
        <v>232</v>
      </c>
      <c r="HB20" s="187" t="s">
        <v>232</v>
      </c>
      <c r="HC20" s="187" t="s">
        <v>232</v>
      </c>
      <c r="HD20" s="187" t="s">
        <v>232</v>
      </c>
      <c r="HE20" s="187" t="s">
        <v>232</v>
      </c>
      <c r="HF20" s="184">
        <v>0</v>
      </c>
      <c r="HG20" s="185">
        <v>0</v>
      </c>
      <c r="HH20" s="186">
        <v>9.3000000000000007</v>
      </c>
      <c r="HI20" s="184">
        <v>70</v>
      </c>
      <c r="HJ20" s="185">
        <v>0.88607594936708856</v>
      </c>
      <c r="HK20" s="185">
        <v>0.620253164556962</v>
      </c>
      <c r="HL20" s="185">
        <v>0.21518987341772153</v>
      </c>
      <c r="HM20" s="185">
        <v>0.16455696202531647</v>
      </c>
      <c r="HN20" s="185">
        <v>0</v>
      </c>
      <c r="HO20" s="185">
        <v>0</v>
      </c>
      <c r="HP20" s="184">
        <v>79</v>
      </c>
      <c r="HQ20" s="185">
        <v>1</v>
      </c>
      <c r="HR20" s="185">
        <v>0.47619047619047611</v>
      </c>
      <c r="HS20" s="185">
        <v>6.3492063492063489E-2</v>
      </c>
      <c r="HT20" s="185">
        <v>3.1746031746031744E-2</v>
      </c>
      <c r="HU20" s="185">
        <v>0.20634920634920634</v>
      </c>
      <c r="HV20" s="185">
        <v>1.5873015873015872E-2</v>
      </c>
      <c r="HW20" s="185">
        <v>3.1746031746031744E-2</v>
      </c>
      <c r="HX20" s="185">
        <v>0.15873015873015872</v>
      </c>
      <c r="HY20" s="185">
        <v>6.3492063492063489E-2</v>
      </c>
      <c r="HZ20" s="185">
        <v>4.7619047619047609E-2</v>
      </c>
      <c r="IA20" s="185">
        <v>0.14285714285714285</v>
      </c>
      <c r="IB20" s="184">
        <v>63</v>
      </c>
      <c r="IC20" s="185">
        <v>0.79746835443037978</v>
      </c>
      <c r="ID20" s="186">
        <v>2.9508196721311477</v>
      </c>
      <c r="IE20" s="184">
        <v>61</v>
      </c>
      <c r="IF20" s="185">
        <v>0.77215189873417722</v>
      </c>
      <c r="IG20" s="185">
        <v>0.30379746835443039</v>
      </c>
      <c r="IH20" s="185">
        <v>0.98412698412698407</v>
      </c>
      <c r="II20" s="185">
        <v>1.5873015873015872E-2</v>
      </c>
      <c r="IJ20" s="184">
        <v>63</v>
      </c>
      <c r="IK20" s="185">
        <v>0.79746835443037978</v>
      </c>
      <c r="IL20" s="185">
        <v>0.79166666666666674</v>
      </c>
      <c r="IM20" s="185">
        <v>0.20833333333333334</v>
      </c>
      <c r="IN20" s="184">
        <v>24</v>
      </c>
      <c r="IO20" s="185">
        <v>0.30379746835443039</v>
      </c>
      <c r="IP20" s="185">
        <v>0.9565217391304347</v>
      </c>
      <c r="IQ20" s="185">
        <v>4.3478260869565216E-2</v>
      </c>
      <c r="IR20" s="184">
        <v>46</v>
      </c>
      <c r="IS20" s="185">
        <v>0.58227848101265822</v>
      </c>
      <c r="IT20" s="185">
        <v>0.98360655737704905</v>
      </c>
      <c r="IU20" s="185">
        <v>1.6393442622950821E-2</v>
      </c>
      <c r="IV20" s="184">
        <v>61</v>
      </c>
      <c r="IW20" s="185">
        <v>0.77215189873417722</v>
      </c>
      <c r="IX20" s="185">
        <v>0.98039215686274495</v>
      </c>
      <c r="IY20" s="185">
        <v>1.9607843137254898E-2</v>
      </c>
      <c r="IZ20" s="184">
        <v>51</v>
      </c>
      <c r="JA20" s="185">
        <v>0.64556962025316456</v>
      </c>
      <c r="JB20" s="185">
        <v>7.5949367088607597E-2</v>
      </c>
      <c r="JC20" s="185">
        <v>0.569620253164557</v>
      </c>
      <c r="JD20" s="185">
        <v>0.43037974683544306</v>
      </c>
      <c r="JE20" s="184">
        <v>79</v>
      </c>
      <c r="JF20" s="185">
        <v>1</v>
      </c>
      <c r="JG20" s="185">
        <v>0.12676056338028169</v>
      </c>
      <c r="JH20" s="185">
        <v>0.15492957746478872</v>
      </c>
      <c r="JI20" s="185">
        <v>0.25352112676056338</v>
      </c>
      <c r="JJ20" s="185">
        <v>0.36619718309859156</v>
      </c>
      <c r="JK20" s="185">
        <v>9.8591549295774655E-2</v>
      </c>
      <c r="JL20" s="184">
        <v>71</v>
      </c>
      <c r="JM20" s="185">
        <v>0.89873417721518989</v>
      </c>
      <c r="JN20" s="184">
        <v>67</v>
      </c>
      <c r="JO20" s="185">
        <v>0.84810126582278478</v>
      </c>
      <c r="JP20" s="185">
        <v>0</v>
      </c>
      <c r="JQ20" s="185">
        <v>0.66666666666666674</v>
      </c>
      <c r="JR20" s="185">
        <v>0</v>
      </c>
      <c r="JS20" s="185">
        <v>0.33333333333333337</v>
      </c>
      <c r="JT20" s="185">
        <v>0</v>
      </c>
      <c r="JU20" s="184">
        <v>3</v>
      </c>
      <c r="JV20" s="185">
        <v>3.7974683544303799E-2</v>
      </c>
      <c r="JW20" s="185">
        <v>3.0303030303030304E-2</v>
      </c>
      <c r="JX20" s="185">
        <v>0</v>
      </c>
      <c r="JY20" s="185">
        <v>1.5151515151515152E-2</v>
      </c>
      <c r="JZ20" s="185">
        <v>0.95454545454545459</v>
      </c>
      <c r="KA20" s="185">
        <v>0</v>
      </c>
      <c r="KB20" s="184">
        <v>66</v>
      </c>
      <c r="KC20" s="185">
        <v>0.83544303797468356</v>
      </c>
      <c r="KD20" s="185">
        <v>0.85964912280701755</v>
      </c>
      <c r="KE20" s="185">
        <v>3.5087719298245612E-2</v>
      </c>
      <c r="KF20" s="185">
        <v>3.5087719298245612E-2</v>
      </c>
      <c r="KG20" s="185">
        <v>3.5087719298245612E-2</v>
      </c>
      <c r="KH20" s="185">
        <v>0</v>
      </c>
      <c r="KI20" s="185">
        <v>1.7543859649122806E-2</v>
      </c>
      <c r="KJ20" s="185">
        <v>1.7543859649122806E-2</v>
      </c>
      <c r="KK20" s="185">
        <v>1.7543859649122806E-2</v>
      </c>
      <c r="KL20" s="185">
        <v>1.7543859649122806E-2</v>
      </c>
      <c r="KM20" s="184">
        <v>57</v>
      </c>
      <c r="KN20" s="188">
        <v>0.72151898734177211</v>
      </c>
    </row>
    <row r="21" spans="1:300" s="150" customFormat="1" ht="24" customHeight="1" x14ac:dyDescent="0.25">
      <c r="A21" s="173">
        <v>44</v>
      </c>
      <c r="B21" s="174" t="s">
        <v>250</v>
      </c>
      <c r="C21" s="175" t="s">
        <v>4</v>
      </c>
      <c r="D21" s="175" t="s">
        <v>0</v>
      </c>
      <c r="E21" s="176">
        <v>63</v>
      </c>
      <c r="F21" s="177">
        <v>0.18032786885245899</v>
      </c>
      <c r="G21" s="177">
        <v>0.81967213114754089</v>
      </c>
      <c r="H21" s="176">
        <v>61</v>
      </c>
      <c r="I21" s="177">
        <v>0.96825396825396826</v>
      </c>
      <c r="J21" s="177">
        <v>0.87755102040816324</v>
      </c>
      <c r="K21" s="177">
        <v>0.12244897959183673</v>
      </c>
      <c r="L21" s="176">
        <v>49</v>
      </c>
      <c r="M21" s="177">
        <v>0.77777777777777779</v>
      </c>
      <c r="N21" s="177">
        <v>0.56603773584905659</v>
      </c>
      <c r="O21" s="177">
        <v>0.43396226415094336</v>
      </c>
      <c r="P21" s="176">
        <v>53</v>
      </c>
      <c r="Q21" s="177">
        <v>0.84126984126984128</v>
      </c>
      <c r="R21" s="177">
        <v>0.13114754098360656</v>
      </c>
      <c r="S21" s="177">
        <v>0.21311475409836064</v>
      </c>
      <c r="T21" s="177">
        <v>0.47540983606557369</v>
      </c>
      <c r="U21" s="177">
        <v>4.9180327868852458E-2</v>
      </c>
      <c r="V21" s="177">
        <v>0.55737704918032782</v>
      </c>
      <c r="W21" s="177">
        <v>4.9180327868852458E-2</v>
      </c>
      <c r="X21" s="177">
        <v>3.2786885245901641E-2</v>
      </c>
      <c r="Y21" s="177">
        <v>0.11475409836065574</v>
      </c>
      <c r="Z21" s="177">
        <v>0.16393442622950818</v>
      </c>
      <c r="AA21" s="177">
        <v>0.11475409836065574</v>
      </c>
      <c r="AB21" s="177">
        <v>0</v>
      </c>
      <c r="AC21" s="177">
        <v>0.11475409836065574</v>
      </c>
      <c r="AD21" s="176">
        <v>61</v>
      </c>
      <c r="AE21" s="177">
        <v>0.96825396825396826</v>
      </c>
      <c r="AF21" s="177">
        <v>0.77777777777777779</v>
      </c>
      <c r="AG21" s="176">
        <v>49</v>
      </c>
      <c r="AH21" s="177">
        <v>0.3728813559322034</v>
      </c>
      <c r="AI21" s="177">
        <v>0.2711864406779661</v>
      </c>
      <c r="AJ21" s="177">
        <v>0.15254237288135594</v>
      </c>
      <c r="AK21" s="177">
        <v>0.22033898305084748</v>
      </c>
      <c r="AL21" s="177">
        <v>0.40677966101694918</v>
      </c>
      <c r="AM21" s="177">
        <v>0.33898305084745761</v>
      </c>
      <c r="AN21" s="177">
        <v>0.47457627118644069</v>
      </c>
      <c r="AO21" s="177">
        <v>0.11864406779661017</v>
      </c>
      <c r="AP21" s="177">
        <v>6.7796610169491525E-2</v>
      </c>
      <c r="AQ21" s="177">
        <v>0.11864406779661017</v>
      </c>
      <c r="AR21" s="176">
        <v>59</v>
      </c>
      <c r="AS21" s="177">
        <v>0.93650793650793651</v>
      </c>
      <c r="AT21" s="178">
        <v>9.1525423728813564</v>
      </c>
      <c r="AU21" s="176">
        <v>59</v>
      </c>
      <c r="AV21" s="177">
        <v>0.93650793650793651</v>
      </c>
      <c r="AW21" s="178">
        <v>9.8135593220338979</v>
      </c>
      <c r="AX21" s="176">
        <v>59</v>
      </c>
      <c r="AY21" s="177">
        <v>0.93650793650793651</v>
      </c>
      <c r="AZ21" s="178">
        <v>9.8275862068965516</v>
      </c>
      <c r="BA21" s="176">
        <v>58</v>
      </c>
      <c r="BB21" s="177">
        <v>0.92063492063492058</v>
      </c>
      <c r="BC21" s="177">
        <v>0.61290322580645162</v>
      </c>
      <c r="BD21" s="177">
        <v>0.29032258064516131</v>
      </c>
      <c r="BE21" s="177">
        <v>4.8387096774193554E-2</v>
      </c>
      <c r="BF21" s="177">
        <v>4.8387096774193554E-2</v>
      </c>
      <c r="BG21" s="177">
        <v>0</v>
      </c>
      <c r="BH21" s="176">
        <v>62</v>
      </c>
      <c r="BI21" s="177">
        <v>0.98412698412698407</v>
      </c>
      <c r="BJ21" s="177">
        <v>0.81355932203389836</v>
      </c>
      <c r="BK21" s="177">
        <v>8.4745762711864403E-2</v>
      </c>
      <c r="BL21" s="177">
        <v>6.7796610169491525E-2</v>
      </c>
      <c r="BM21" s="177">
        <v>3.3898305084745763E-2</v>
      </c>
      <c r="BN21" s="177">
        <v>0</v>
      </c>
      <c r="BO21" s="176">
        <v>59</v>
      </c>
      <c r="BP21" s="177">
        <v>0.93650793650793651</v>
      </c>
      <c r="BQ21" s="177">
        <v>0.88709677419354849</v>
      </c>
      <c r="BR21" s="177">
        <v>6.4516129032258063E-2</v>
      </c>
      <c r="BS21" s="177">
        <v>4.8387096774193554E-2</v>
      </c>
      <c r="BT21" s="177">
        <v>0</v>
      </c>
      <c r="BU21" s="177">
        <v>0</v>
      </c>
      <c r="BV21" s="176">
        <v>62</v>
      </c>
      <c r="BW21" s="177">
        <v>0.98412698412698407</v>
      </c>
      <c r="BX21" s="177">
        <v>0.93442622950819676</v>
      </c>
      <c r="BY21" s="177">
        <v>3.2786885245901641E-2</v>
      </c>
      <c r="BZ21" s="177">
        <v>3.2786885245901641E-2</v>
      </c>
      <c r="CA21" s="177">
        <v>0</v>
      </c>
      <c r="CB21" s="177">
        <v>0</v>
      </c>
      <c r="CC21" s="176">
        <v>61</v>
      </c>
      <c r="CD21" s="177">
        <v>0.96825396825396826</v>
      </c>
      <c r="CE21" s="177">
        <v>0.88709677419354849</v>
      </c>
      <c r="CF21" s="177">
        <v>4.8387096774193554E-2</v>
      </c>
      <c r="CG21" s="177">
        <v>6.4516129032258063E-2</v>
      </c>
      <c r="CH21" s="177">
        <v>0</v>
      </c>
      <c r="CI21" s="177">
        <v>0</v>
      </c>
      <c r="CJ21" s="176">
        <v>62</v>
      </c>
      <c r="CK21" s="177">
        <v>0.98412698412698407</v>
      </c>
      <c r="CL21" s="177">
        <v>0.82539682539682546</v>
      </c>
      <c r="CM21" s="177">
        <v>9.5238095238095247E-2</v>
      </c>
      <c r="CN21" s="177">
        <v>4.7619047619047623E-2</v>
      </c>
      <c r="CO21" s="177">
        <v>0</v>
      </c>
      <c r="CP21" s="177">
        <v>3.1746031746031744E-2</v>
      </c>
      <c r="CQ21" s="176">
        <v>63</v>
      </c>
      <c r="CR21" s="177">
        <v>1</v>
      </c>
      <c r="CS21" s="177">
        <v>0.74193548387096775</v>
      </c>
      <c r="CT21" s="177">
        <v>0.25806451612903225</v>
      </c>
      <c r="CU21" s="177">
        <v>0</v>
      </c>
      <c r="CV21" s="177">
        <v>0</v>
      </c>
      <c r="CW21" s="177">
        <v>0</v>
      </c>
      <c r="CX21" s="176">
        <v>31</v>
      </c>
      <c r="CY21" s="177">
        <v>0.49206349206349204</v>
      </c>
      <c r="CZ21" s="177">
        <v>0.29166666666666669</v>
      </c>
      <c r="DA21" s="177">
        <v>0.54166666666666663</v>
      </c>
      <c r="DB21" s="177">
        <v>0.16666666666666666</v>
      </c>
      <c r="DC21" s="177">
        <v>0</v>
      </c>
      <c r="DD21" s="177">
        <v>0</v>
      </c>
      <c r="DE21" s="176">
        <v>24</v>
      </c>
      <c r="DF21" s="177">
        <v>0.38095238095238093</v>
      </c>
      <c r="DG21" s="177">
        <v>0.48148148148148151</v>
      </c>
      <c r="DH21" s="177">
        <v>0.2592592592592593</v>
      </c>
      <c r="DI21" s="177">
        <v>0.22222222222222224</v>
      </c>
      <c r="DJ21" s="177">
        <v>3.7037037037037042E-2</v>
      </c>
      <c r="DK21" s="177">
        <v>0</v>
      </c>
      <c r="DL21" s="176">
        <v>27</v>
      </c>
      <c r="DM21" s="177">
        <v>0.42857142857142855</v>
      </c>
      <c r="DN21" s="177">
        <v>0.4</v>
      </c>
      <c r="DO21" s="177">
        <v>0.44</v>
      </c>
      <c r="DP21" s="177">
        <v>0.12000000000000001</v>
      </c>
      <c r="DQ21" s="177">
        <v>0.04</v>
      </c>
      <c r="DR21" s="177">
        <v>0</v>
      </c>
      <c r="DS21" s="176">
        <v>25</v>
      </c>
      <c r="DT21" s="177">
        <v>0.3968253968253968</v>
      </c>
      <c r="DU21" s="177">
        <v>0.52</v>
      </c>
      <c r="DV21" s="177">
        <v>0.28000000000000003</v>
      </c>
      <c r="DW21" s="177">
        <v>0.2</v>
      </c>
      <c r="DX21" s="177">
        <v>0</v>
      </c>
      <c r="DY21" s="177">
        <v>0</v>
      </c>
      <c r="DZ21" s="176">
        <v>25</v>
      </c>
      <c r="EA21" s="177">
        <v>0.3968253968253968</v>
      </c>
      <c r="EB21" s="177">
        <v>0.55000000000000004</v>
      </c>
      <c r="EC21" s="177">
        <v>0.35000000000000003</v>
      </c>
      <c r="ED21" s="177">
        <v>0.05</v>
      </c>
      <c r="EE21" s="177">
        <v>0</v>
      </c>
      <c r="EF21" s="177">
        <v>0.05</v>
      </c>
      <c r="EG21" s="176">
        <v>20</v>
      </c>
      <c r="EH21" s="177">
        <v>0.31746031746031744</v>
      </c>
      <c r="EI21" s="177">
        <v>0.88888888888888895</v>
      </c>
      <c r="EJ21" s="177">
        <v>4.7619047619047623E-2</v>
      </c>
      <c r="EK21" s="177">
        <v>6.3492063492063489E-2</v>
      </c>
      <c r="EL21" s="177">
        <v>0</v>
      </c>
      <c r="EM21" s="177">
        <v>0</v>
      </c>
      <c r="EN21" s="176">
        <v>63</v>
      </c>
      <c r="EO21" s="177">
        <v>1</v>
      </c>
      <c r="EP21" s="177">
        <v>0.63157894736842113</v>
      </c>
      <c r="EQ21" s="177">
        <v>0.26315789473684209</v>
      </c>
      <c r="ER21" s="177">
        <v>0.10526315789473685</v>
      </c>
      <c r="ES21" s="177">
        <v>0</v>
      </c>
      <c r="ET21" s="177">
        <v>0</v>
      </c>
      <c r="EU21" s="176">
        <v>38</v>
      </c>
      <c r="EV21" s="177">
        <v>0.60317460317460314</v>
      </c>
      <c r="EW21" s="177">
        <v>0.58064516129032262</v>
      </c>
      <c r="EX21" s="177">
        <v>0.35483870967741937</v>
      </c>
      <c r="EY21" s="177">
        <v>6.4516129032258063E-2</v>
      </c>
      <c r="EZ21" s="177">
        <v>0</v>
      </c>
      <c r="FA21" s="177">
        <v>0</v>
      </c>
      <c r="FB21" s="176">
        <v>31</v>
      </c>
      <c r="FC21" s="177">
        <v>0.49206349206349204</v>
      </c>
      <c r="FD21" s="177">
        <v>0.64102564102564097</v>
      </c>
      <c r="FE21" s="177">
        <v>0.30769230769230771</v>
      </c>
      <c r="FF21" s="177">
        <v>5.128205128205128E-2</v>
      </c>
      <c r="FG21" s="177">
        <v>0</v>
      </c>
      <c r="FH21" s="177">
        <v>0</v>
      </c>
      <c r="FI21" s="176">
        <v>39</v>
      </c>
      <c r="FJ21" s="177">
        <v>0.61904761904761907</v>
      </c>
      <c r="FK21" s="177">
        <v>0.68421052631578949</v>
      </c>
      <c r="FL21" s="177">
        <v>0.26315789473684209</v>
      </c>
      <c r="FM21" s="177">
        <v>5.2631578947368425E-2</v>
      </c>
      <c r="FN21" s="177">
        <v>0</v>
      </c>
      <c r="FO21" s="177">
        <v>0</v>
      </c>
      <c r="FP21" s="176">
        <v>38</v>
      </c>
      <c r="FQ21" s="177">
        <v>0.60317460317460314</v>
      </c>
      <c r="FR21" s="177">
        <v>0.79999999999999993</v>
      </c>
      <c r="FS21" s="177">
        <v>0.17142857142857143</v>
      </c>
      <c r="FT21" s="177">
        <v>0</v>
      </c>
      <c r="FU21" s="177">
        <v>2.8571428571428571E-2</v>
      </c>
      <c r="FV21" s="177">
        <v>0</v>
      </c>
      <c r="FW21" s="176">
        <v>35</v>
      </c>
      <c r="FX21" s="177">
        <v>0.55555555555555558</v>
      </c>
      <c r="FY21" s="177">
        <v>0.75</v>
      </c>
      <c r="FZ21" s="177">
        <v>0.15000000000000002</v>
      </c>
      <c r="GA21" s="177">
        <v>0.1</v>
      </c>
      <c r="GB21" s="177">
        <v>0</v>
      </c>
      <c r="GC21" s="177">
        <v>0</v>
      </c>
      <c r="GD21" s="176">
        <v>20</v>
      </c>
      <c r="GE21" s="177">
        <v>0.31746031746031744</v>
      </c>
      <c r="GF21" s="177">
        <v>0.68421052631578949</v>
      </c>
      <c r="GG21" s="177">
        <v>0.31578947368421056</v>
      </c>
      <c r="GH21" s="177">
        <v>0</v>
      </c>
      <c r="GI21" s="177">
        <v>0</v>
      </c>
      <c r="GJ21" s="177">
        <v>0</v>
      </c>
      <c r="GK21" s="176">
        <v>19</v>
      </c>
      <c r="GL21" s="177">
        <v>0.30158730158730157</v>
      </c>
      <c r="GM21" s="179" t="s">
        <v>232</v>
      </c>
      <c r="GN21" s="179" t="s">
        <v>232</v>
      </c>
      <c r="GO21" s="179" t="s">
        <v>232</v>
      </c>
      <c r="GP21" s="179" t="s">
        <v>232</v>
      </c>
      <c r="GQ21" s="179" t="s">
        <v>232</v>
      </c>
      <c r="GR21" s="176">
        <v>0</v>
      </c>
      <c r="GS21" s="177">
        <v>0</v>
      </c>
      <c r="GT21" s="179" t="s">
        <v>232</v>
      </c>
      <c r="GU21" s="179" t="s">
        <v>232</v>
      </c>
      <c r="GV21" s="179" t="s">
        <v>232</v>
      </c>
      <c r="GW21" s="179" t="s">
        <v>232</v>
      </c>
      <c r="GX21" s="179" t="s">
        <v>232</v>
      </c>
      <c r="GY21" s="176">
        <v>0</v>
      </c>
      <c r="GZ21" s="177">
        <v>0</v>
      </c>
      <c r="HA21" s="179" t="s">
        <v>232</v>
      </c>
      <c r="HB21" s="179" t="s">
        <v>232</v>
      </c>
      <c r="HC21" s="179" t="s">
        <v>232</v>
      </c>
      <c r="HD21" s="179" t="s">
        <v>232</v>
      </c>
      <c r="HE21" s="179" t="s">
        <v>232</v>
      </c>
      <c r="HF21" s="176">
        <v>0</v>
      </c>
      <c r="HG21" s="177">
        <v>0</v>
      </c>
      <c r="HH21" s="178">
        <v>9.3559322033898304</v>
      </c>
      <c r="HI21" s="176">
        <v>59</v>
      </c>
      <c r="HJ21" s="177">
        <v>0.93650793650793651</v>
      </c>
      <c r="HK21" s="177">
        <v>0.81967213114754089</v>
      </c>
      <c r="HL21" s="177">
        <v>9.8360655737704916E-2</v>
      </c>
      <c r="HM21" s="177">
        <v>0</v>
      </c>
      <c r="HN21" s="177">
        <v>8.1967213114754092E-2</v>
      </c>
      <c r="HO21" s="177">
        <v>0</v>
      </c>
      <c r="HP21" s="176">
        <v>61</v>
      </c>
      <c r="HQ21" s="177">
        <v>0.96825396825396826</v>
      </c>
      <c r="HR21" s="177">
        <v>0.61016949152542377</v>
      </c>
      <c r="HS21" s="177">
        <v>3.3898305084745763E-2</v>
      </c>
      <c r="HT21" s="177">
        <v>6.7796610169491525E-2</v>
      </c>
      <c r="HU21" s="177">
        <v>8.4745762711864403E-2</v>
      </c>
      <c r="HV21" s="177">
        <v>1.6949152542372881E-2</v>
      </c>
      <c r="HW21" s="177">
        <v>1.6949152542372881E-2</v>
      </c>
      <c r="HX21" s="177">
        <v>0.11864406779661017</v>
      </c>
      <c r="HY21" s="177">
        <v>5.0847457627118647E-2</v>
      </c>
      <c r="HZ21" s="177">
        <v>5.0847457627118647E-2</v>
      </c>
      <c r="IA21" s="177">
        <v>0.11864406779661017</v>
      </c>
      <c r="IB21" s="176">
        <v>59</v>
      </c>
      <c r="IC21" s="177">
        <v>0.93650793650793651</v>
      </c>
      <c r="ID21" s="178">
        <v>3.76</v>
      </c>
      <c r="IE21" s="176">
        <v>49</v>
      </c>
      <c r="IF21" s="177">
        <v>0.77777777777777779</v>
      </c>
      <c r="IG21" s="177">
        <v>0.41269841269841268</v>
      </c>
      <c r="IH21" s="177">
        <v>1</v>
      </c>
      <c r="II21" s="177">
        <v>0</v>
      </c>
      <c r="IJ21" s="176">
        <v>57</v>
      </c>
      <c r="IK21" s="177">
        <v>0.90476190476190477</v>
      </c>
      <c r="IL21" s="177">
        <v>0.92307692307692313</v>
      </c>
      <c r="IM21" s="177">
        <v>7.6923076923076913E-2</v>
      </c>
      <c r="IN21" s="176">
        <v>26</v>
      </c>
      <c r="IO21" s="177">
        <v>0.41269841269841268</v>
      </c>
      <c r="IP21" s="177">
        <v>0.97368421052631582</v>
      </c>
      <c r="IQ21" s="177">
        <v>2.6315789473684213E-2</v>
      </c>
      <c r="IR21" s="176">
        <v>38</v>
      </c>
      <c r="IS21" s="177">
        <v>0.60317460317460314</v>
      </c>
      <c r="IT21" s="177">
        <v>0.98245614035087714</v>
      </c>
      <c r="IU21" s="177">
        <v>1.7543859649122806E-2</v>
      </c>
      <c r="IV21" s="176">
        <v>57</v>
      </c>
      <c r="IW21" s="177">
        <v>0.90476190476190477</v>
      </c>
      <c r="IX21" s="177">
        <v>0.98039215686274506</v>
      </c>
      <c r="IY21" s="177">
        <v>1.9607843137254902E-2</v>
      </c>
      <c r="IZ21" s="176">
        <v>51</v>
      </c>
      <c r="JA21" s="177">
        <v>0.80952380952380953</v>
      </c>
      <c r="JB21" s="177">
        <v>0.17460317460317459</v>
      </c>
      <c r="JC21" s="177">
        <v>0.52459016393442626</v>
      </c>
      <c r="JD21" s="177">
        <v>0.47540983606557369</v>
      </c>
      <c r="JE21" s="176">
        <v>61</v>
      </c>
      <c r="JF21" s="177">
        <v>0.96825396825396826</v>
      </c>
      <c r="JG21" s="177">
        <v>1.8518518518518521E-2</v>
      </c>
      <c r="JH21" s="177">
        <v>0.11111111111111112</v>
      </c>
      <c r="JI21" s="177">
        <v>0.35185185185185186</v>
      </c>
      <c r="JJ21" s="177">
        <v>0.37037037037037041</v>
      </c>
      <c r="JK21" s="177">
        <v>0.14814814814814817</v>
      </c>
      <c r="JL21" s="176">
        <v>54</v>
      </c>
      <c r="JM21" s="177">
        <v>0.8571428571428571</v>
      </c>
      <c r="JN21" s="176">
        <v>55</v>
      </c>
      <c r="JO21" s="177">
        <v>0.87301587301587302</v>
      </c>
      <c r="JP21" s="179" t="s">
        <v>232</v>
      </c>
      <c r="JQ21" s="179" t="s">
        <v>232</v>
      </c>
      <c r="JR21" s="179" t="s">
        <v>232</v>
      </c>
      <c r="JS21" s="179" t="s">
        <v>232</v>
      </c>
      <c r="JT21" s="179" t="s">
        <v>232</v>
      </c>
      <c r="JU21" s="176">
        <v>0</v>
      </c>
      <c r="JV21" s="177">
        <v>0</v>
      </c>
      <c r="JW21" s="177">
        <v>0</v>
      </c>
      <c r="JX21" s="177">
        <v>0</v>
      </c>
      <c r="JY21" s="177">
        <v>0</v>
      </c>
      <c r="JZ21" s="177">
        <v>0.98245614035087714</v>
      </c>
      <c r="KA21" s="177">
        <v>1.7543859649122806E-2</v>
      </c>
      <c r="KB21" s="176">
        <v>57</v>
      </c>
      <c r="KC21" s="177">
        <v>0.90476190476190477</v>
      </c>
      <c r="KD21" s="177">
        <v>0.90740740740740755</v>
      </c>
      <c r="KE21" s="177">
        <v>7.4074074074074084E-2</v>
      </c>
      <c r="KF21" s="177">
        <v>1.8518518518518521E-2</v>
      </c>
      <c r="KG21" s="177">
        <v>0</v>
      </c>
      <c r="KH21" s="177">
        <v>0</v>
      </c>
      <c r="KI21" s="177">
        <v>0</v>
      </c>
      <c r="KJ21" s="177">
        <v>0</v>
      </c>
      <c r="KK21" s="177">
        <v>0</v>
      </c>
      <c r="KL21" s="177">
        <v>0</v>
      </c>
      <c r="KM21" s="176">
        <v>54</v>
      </c>
      <c r="KN21" s="180">
        <v>0.8571428571428571</v>
      </c>
    </row>
    <row r="22" spans="1:300" s="150" customFormat="1" ht="24" customHeight="1" x14ac:dyDescent="0.25">
      <c r="A22" s="181">
        <v>45</v>
      </c>
      <c r="B22" s="182" t="s">
        <v>251</v>
      </c>
      <c r="C22" s="183" t="s">
        <v>4</v>
      </c>
      <c r="D22" s="183" t="s">
        <v>0</v>
      </c>
      <c r="E22" s="184">
        <v>135</v>
      </c>
      <c r="F22" s="185">
        <v>0.20610687022900764</v>
      </c>
      <c r="G22" s="185">
        <v>0.79389312977099247</v>
      </c>
      <c r="H22" s="184">
        <v>131</v>
      </c>
      <c r="I22" s="185">
        <v>0.97037037037037033</v>
      </c>
      <c r="J22" s="185">
        <v>0.82692307692307687</v>
      </c>
      <c r="K22" s="185">
        <v>0.17307692307692307</v>
      </c>
      <c r="L22" s="184">
        <v>104</v>
      </c>
      <c r="M22" s="185">
        <v>0.77037037037037037</v>
      </c>
      <c r="N22" s="185">
        <v>0.5660377358490567</v>
      </c>
      <c r="O22" s="185">
        <v>0.43396226415094341</v>
      </c>
      <c r="P22" s="184">
        <v>106</v>
      </c>
      <c r="Q22" s="185">
        <v>0.78518518518518521</v>
      </c>
      <c r="R22" s="185">
        <v>0.1603053435114504</v>
      </c>
      <c r="S22" s="185">
        <v>0.1603053435114504</v>
      </c>
      <c r="T22" s="185">
        <v>0.29007633587786258</v>
      </c>
      <c r="U22" s="185">
        <v>5.3435114503816793E-2</v>
      </c>
      <c r="V22" s="185">
        <v>0.38167938931297707</v>
      </c>
      <c r="W22" s="185">
        <v>1.5267175572519085E-2</v>
      </c>
      <c r="X22" s="185">
        <v>5.3435114503816793E-2</v>
      </c>
      <c r="Y22" s="185">
        <v>6.106870229007634E-2</v>
      </c>
      <c r="Z22" s="185">
        <v>7.6335877862595422E-2</v>
      </c>
      <c r="AA22" s="185">
        <v>0.14503816793893129</v>
      </c>
      <c r="AB22" s="185">
        <v>7.6335877862595426E-3</v>
      </c>
      <c r="AC22" s="185">
        <v>7.6335877862595422E-2</v>
      </c>
      <c r="AD22" s="184">
        <v>131</v>
      </c>
      <c r="AE22" s="185">
        <v>0.97037037037037033</v>
      </c>
      <c r="AF22" s="185">
        <v>0.82222222222222219</v>
      </c>
      <c r="AG22" s="184">
        <v>111</v>
      </c>
      <c r="AH22" s="185">
        <v>0.47499999999999998</v>
      </c>
      <c r="AI22" s="185">
        <v>0.23333333333333331</v>
      </c>
      <c r="AJ22" s="185">
        <v>0.11666666666666665</v>
      </c>
      <c r="AK22" s="185">
        <v>0.19999999999999998</v>
      </c>
      <c r="AL22" s="185">
        <v>0.41666666666666663</v>
      </c>
      <c r="AM22" s="185">
        <v>0.27499999999999997</v>
      </c>
      <c r="AN22" s="185">
        <v>0.39166666666666666</v>
      </c>
      <c r="AO22" s="185">
        <v>0.125</v>
      </c>
      <c r="AP22" s="185">
        <v>0.11666666666666665</v>
      </c>
      <c r="AQ22" s="185">
        <v>9.9999999999999992E-2</v>
      </c>
      <c r="AR22" s="184">
        <v>120</v>
      </c>
      <c r="AS22" s="185">
        <v>0.88888888888888884</v>
      </c>
      <c r="AT22" s="186">
        <v>9.5634920634920633</v>
      </c>
      <c r="AU22" s="184">
        <v>126</v>
      </c>
      <c r="AV22" s="185">
        <v>0.93333333333333335</v>
      </c>
      <c r="AW22" s="186">
        <v>9.7952755905511815</v>
      </c>
      <c r="AX22" s="184">
        <v>127</v>
      </c>
      <c r="AY22" s="185">
        <v>0.94074074074074077</v>
      </c>
      <c r="AZ22" s="186">
        <v>9.7096774193548381</v>
      </c>
      <c r="BA22" s="184">
        <v>124</v>
      </c>
      <c r="BB22" s="185">
        <v>0.91851851851851851</v>
      </c>
      <c r="BC22" s="185">
        <v>0.4925373134328358</v>
      </c>
      <c r="BD22" s="185">
        <v>0.32089552238805968</v>
      </c>
      <c r="BE22" s="185">
        <v>8.2089552238805971E-2</v>
      </c>
      <c r="BF22" s="185">
        <v>8.9552238805970144E-2</v>
      </c>
      <c r="BG22" s="185">
        <v>1.4925373134328358E-2</v>
      </c>
      <c r="BH22" s="184">
        <v>134</v>
      </c>
      <c r="BI22" s="185">
        <v>0.99259259259259258</v>
      </c>
      <c r="BJ22" s="185">
        <v>0.84615384615384615</v>
      </c>
      <c r="BK22" s="185">
        <v>0.11538461538461539</v>
      </c>
      <c r="BL22" s="185">
        <v>3.8461538461538464E-2</v>
      </c>
      <c r="BM22" s="185">
        <v>0</v>
      </c>
      <c r="BN22" s="185">
        <v>0</v>
      </c>
      <c r="BO22" s="184">
        <v>130</v>
      </c>
      <c r="BP22" s="185">
        <v>0.96296296296296291</v>
      </c>
      <c r="BQ22" s="185">
        <v>0.85074626865671643</v>
      </c>
      <c r="BR22" s="185">
        <v>0.11940298507462686</v>
      </c>
      <c r="BS22" s="185">
        <v>2.2388059701492536E-2</v>
      </c>
      <c r="BT22" s="185">
        <v>7.462686567164179E-3</v>
      </c>
      <c r="BU22" s="185">
        <v>0</v>
      </c>
      <c r="BV22" s="184">
        <v>134</v>
      </c>
      <c r="BW22" s="185">
        <v>0.99259259259259258</v>
      </c>
      <c r="BX22" s="185">
        <v>0.84210526315789469</v>
      </c>
      <c r="BY22" s="185">
        <v>0.13533834586466165</v>
      </c>
      <c r="BZ22" s="185">
        <v>2.2556390977443608E-2</v>
      </c>
      <c r="CA22" s="185">
        <v>0</v>
      </c>
      <c r="CB22" s="185">
        <v>0</v>
      </c>
      <c r="CC22" s="184">
        <v>133</v>
      </c>
      <c r="CD22" s="185">
        <v>0.98518518518518516</v>
      </c>
      <c r="CE22" s="185">
        <v>0.76422764227642281</v>
      </c>
      <c r="CF22" s="185">
        <v>0.2032520325203252</v>
      </c>
      <c r="CG22" s="185">
        <v>2.4390243902439022E-2</v>
      </c>
      <c r="CH22" s="185">
        <v>8.1300813008130073E-3</v>
      </c>
      <c r="CI22" s="185">
        <v>0</v>
      </c>
      <c r="CJ22" s="184">
        <v>123</v>
      </c>
      <c r="CK22" s="185">
        <v>0.91111111111111109</v>
      </c>
      <c r="CL22" s="185">
        <v>0.85365853658536572</v>
      </c>
      <c r="CM22" s="185">
        <v>0.12195121951219513</v>
      </c>
      <c r="CN22" s="185">
        <v>2.4390243902439022E-2</v>
      </c>
      <c r="CO22" s="185">
        <v>0</v>
      </c>
      <c r="CP22" s="185">
        <v>0</v>
      </c>
      <c r="CQ22" s="184">
        <v>123</v>
      </c>
      <c r="CR22" s="185">
        <v>0.91111111111111109</v>
      </c>
      <c r="CS22" s="185">
        <v>0.77419354838709675</v>
      </c>
      <c r="CT22" s="185">
        <v>0.19354838709677419</v>
      </c>
      <c r="CU22" s="185">
        <v>3.2258064516129031E-2</v>
      </c>
      <c r="CV22" s="185">
        <v>0</v>
      </c>
      <c r="CW22" s="185">
        <v>0</v>
      </c>
      <c r="CX22" s="184">
        <v>62</v>
      </c>
      <c r="CY22" s="185">
        <v>0.45925925925925926</v>
      </c>
      <c r="CZ22" s="185">
        <v>0.49056603773584911</v>
      </c>
      <c r="DA22" s="185">
        <v>0.37735849056603776</v>
      </c>
      <c r="DB22" s="185">
        <v>9.4339622641509441E-2</v>
      </c>
      <c r="DC22" s="185">
        <v>3.7735849056603772E-2</v>
      </c>
      <c r="DD22" s="185">
        <v>0</v>
      </c>
      <c r="DE22" s="184">
        <v>53</v>
      </c>
      <c r="DF22" s="185">
        <v>0.3925925925925926</v>
      </c>
      <c r="DG22" s="185">
        <v>0.3888888888888889</v>
      </c>
      <c r="DH22" s="185">
        <v>0.40740740740740744</v>
      </c>
      <c r="DI22" s="185">
        <v>0.16666666666666666</v>
      </c>
      <c r="DJ22" s="185">
        <v>3.7037037037037035E-2</v>
      </c>
      <c r="DK22" s="185">
        <v>0</v>
      </c>
      <c r="DL22" s="184">
        <v>54</v>
      </c>
      <c r="DM22" s="185">
        <v>0.4</v>
      </c>
      <c r="DN22" s="185">
        <v>0.35849056603773588</v>
      </c>
      <c r="DO22" s="185">
        <v>0.41509433962264153</v>
      </c>
      <c r="DP22" s="185">
        <v>0.18867924528301888</v>
      </c>
      <c r="DQ22" s="185">
        <v>3.7735849056603772E-2</v>
      </c>
      <c r="DR22" s="185">
        <v>0</v>
      </c>
      <c r="DS22" s="184">
        <v>53</v>
      </c>
      <c r="DT22" s="185">
        <v>0.3925925925925926</v>
      </c>
      <c r="DU22" s="185">
        <v>0.39583333333333331</v>
      </c>
      <c r="DV22" s="185">
        <v>0.5</v>
      </c>
      <c r="DW22" s="185">
        <v>0.10416666666666667</v>
      </c>
      <c r="DX22" s="185">
        <v>0</v>
      </c>
      <c r="DY22" s="185">
        <v>0</v>
      </c>
      <c r="DZ22" s="184">
        <v>48</v>
      </c>
      <c r="EA22" s="185">
        <v>0.35555555555555557</v>
      </c>
      <c r="EB22" s="185">
        <v>0.43478260869565216</v>
      </c>
      <c r="EC22" s="185">
        <v>0.5</v>
      </c>
      <c r="ED22" s="185">
        <v>4.3478260869565216E-2</v>
      </c>
      <c r="EE22" s="185">
        <v>2.1739130434782608E-2</v>
      </c>
      <c r="EF22" s="185">
        <v>0</v>
      </c>
      <c r="EG22" s="184">
        <v>46</v>
      </c>
      <c r="EH22" s="185">
        <v>0.34074074074074073</v>
      </c>
      <c r="EI22" s="185">
        <v>0.84615384615384615</v>
      </c>
      <c r="EJ22" s="185">
        <v>0.13076923076923075</v>
      </c>
      <c r="EK22" s="185">
        <v>2.3076923076923075E-2</v>
      </c>
      <c r="EL22" s="185">
        <v>0</v>
      </c>
      <c r="EM22" s="185">
        <v>0</v>
      </c>
      <c r="EN22" s="184">
        <v>130</v>
      </c>
      <c r="EO22" s="185">
        <v>0.96296296296296291</v>
      </c>
      <c r="EP22" s="185">
        <v>0.63953488372093026</v>
      </c>
      <c r="EQ22" s="185">
        <v>0.32558139534883723</v>
      </c>
      <c r="ER22" s="185">
        <v>2.3255813953488372E-2</v>
      </c>
      <c r="ES22" s="185">
        <v>1.1627906976744186E-2</v>
      </c>
      <c r="ET22" s="185">
        <v>0</v>
      </c>
      <c r="EU22" s="184">
        <v>86</v>
      </c>
      <c r="EV22" s="185">
        <v>0.63703703703703707</v>
      </c>
      <c r="EW22" s="185">
        <v>0.59459459459459463</v>
      </c>
      <c r="EX22" s="185">
        <v>0.33783783783783783</v>
      </c>
      <c r="EY22" s="185">
        <v>5.4054054054054057E-2</v>
      </c>
      <c r="EZ22" s="185">
        <v>1.3513513513513514E-2</v>
      </c>
      <c r="FA22" s="185">
        <v>0</v>
      </c>
      <c r="FB22" s="184">
        <v>74</v>
      </c>
      <c r="FC22" s="185">
        <v>0.54814814814814816</v>
      </c>
      <c r="FD22" s="185">
        <v>0.72277227722772275</v>
      </c>
      <c r="FE22" s="185">
        <v>0.21782178217821785</v>
      </c>
      <c r="FF22" s="185">
        <v>2.9702970297029702E-2</v>
      </c>
      <c r="FG22" s="185">
        <v>2.9702970297029702E-2</v>
      </c>
      <c r="FH22" s="185">
        <v>0</v>
      </c>
      <c r="FI22" s="184">
        <v>101</v>
      </c>
      <c r="FJ22" s="185">
        <v>0.74814814814814812</v>
      </c>
      <c r="FK22" s="185">
        <v>0.7474747474747474</v>
      </c>
      <c r="FL22" s="185">
        <v>0.21212121212121213</v>
      </c>
      <c r="FM22" s="185">
        <v>4.0404040404040401E-2</v>
      </c>
      <c r="FN22" s="185">
        <v>0</v>
      </c>
      <c r="FO22" s="185">
        <v>0</v>
      </c>
      <c r="FP22" s="184">
        <v>99</v>
      </c>
      <c r="FQ22" s="185">
        <v>0.73333333333333328</v>
      </c>
      <c r="FR22" s="185">
        <v>0.61538461538461542</v>
      </c>
      <c r="FS22" s="185">
        <v>0.29230769230769227</v>
      </c>
      <c r="FT22" s="185">
        <v>3.0769230769230767E-2</v>
      </c>
      <c r="FU22" s="185">
        <v>6.1538461538461535E-2</v>
      </c>
      <c r="FV22" s="185">
        <v>0</v>
      </c>
      <c r="FW22" s="184">
        <v>65</v>
      </c>
      <c r="FX22" s="185">
        <v>0.48148148148148145</v>
      </c>
      <c r="FY22" s="185">
        <v>0.5625</v>
      </c>
      <c r="FZ22" s="185">
        <v>0.3125</v>
      </c>
      <c r="GA22" s="185">
        <v>6.25E-2</v>
      </c>
      <c r="GB22" s="185">
        <v>6.25E-2</v>
      </c>
      <c r="GC22" s="185">
        <v>0</v>
      </c>
      <c r="GD22" s="184">
        <v>32</v>
      </c>
      <c r="GE22" s="185">
        <v>0.23703703703703705</v>
      </c>
      <c r="GF22" s="185">
        <v>0.61904761904761907</v>
      </c>
      <c r="GG22" s="185">
        <v>0.2857142857142857</v>
      </c>
      <c r="GH22" s="185">
        <v>4.7619047619047616E-2</v>
      </c>
      <c r="GI22" s="185">
        <v>0</v>
      </c>
      <c r="GJ22" s="185">
        <v>4.7619047619047616E-2</v>
      </c>
      <c r="GK22" s="184">
        <v>42</v>
      </c>
      <c r="GL22" s="185">
        <v>0.31111111111111112</v>
      </c>
      <c r="GM22" s="187" t="s">
        <v>232</v>
      </c>
      <c r="GN22" s="187" t="s">
        <v>232</v>
      </c>
      <c r="GO22" s="187" t="s">
        <v>232</v>
      </c>
      <c r="GP22" s="187" t="s">
        <v>232</v>
      </c>
      <c r="GQ22" s="187" t="s">
        <v>232</v>
      </c>
      <c r="GR22" s="184">
        <v>0</v>
      </c>
      <c r="GS22" s="185">
        <v>0</v>
      </c>
      <c r="GT22" s="187" t="s">
        <v>232</v>
      </c>
      <c r="GU22" s="187" t="s">
        <v>232</v>
      </c>
      <c r="GV22" s="187" t="s">
        <v>232</v>
      </c>
      <c r="GW22" s="187" t="s">
        <v>232</v>
      </c>
      <c r="GX22" s="187" t="s">
        <v>232</v>
      </c>
      <c r="GY22" s="184">
        <v>0</v>
      </c>
      <c r="GZ22" s="185">
        <v>0</v>
      </c>
      <c r="HA22" s="187" t="s">
        <v>232</v>
      </c>
      <c r="HB22" s="187" t="s">
        <v>232</v>
      </c>
      <c r="HC22" s="187" t="s">
        <v>232</v>
      </c>
      <c r="HD22" s="187" t="s">
        <v>232</v>
      </c>
      <c r="HE22" s="187" t="s">
        <v>232</v>
      </c>
      <c r="HF22" s="184">
        <v>0</v>
      </c>
      <c r="HG22" s="185">
        <v>0</v>
      </c>
      <c r="HH22" s="186">
        <v>9.1949152542372889</v>
      </c>
      <c r="HI22" s="184">
        <v>118</v>
      </c>
      <c r="HJ22" s="185">
        <v>0.87407407407407411</v>
      </c>
      <c r="HK22" s="185">
        <v>0.62790697674418605</v>
      </c>
      <c r="HL22" s="185">
        <v>0.24806201550387597</v>
      </c>
      <c r="HM22" s="185">
        <v>0.10852713178294573</v>
      </c>
      <c r="HN22" s="185">
        <v>1.5503875968992248E-2</v>
      </c>
      <c r="HO22" s="185">
        <v>0</v>
      </c>
      <c r="HP22" s="184">
        <v>129</v>
      </c>
      <c r="HQ22" s="185">
        <v>0.9555555555555556</v>
      </c>
      <c r="HR22" s="185">
        <v>0.57251908396946571</v>
      </c>
      <c r="HS22" s="185">
        <v>2.2900763358778626E-2</v>
      </c>
      <c r="HT22" s="185">
        <v>5.3435114503816793E-2</v>
      </c>
      <c r="HU22" s="185">
        <v>9.9236641221374058E-2</v>
      </c>
      <c r="HV22" s="185">
        <v>1.5267175572519085E-2</v>
      </c>
      <c r="HW22" s="185">
        <v>2.2900763358778626E-2</v>
      </c>
      <c r="HX22" s="185">
        <v>9.9236641221374058E-2</v>
      </c>
      <c r="HY22" s="185">
        <v>1.5267175572519085E-2</v>
      </c>
      <c r="HZ22" s="185">
        <v>5.3435114503816793E-2</v>
      </c>
      <c r="IA22" s="185">
        <v>0.19083969465648853</v>
      </c>
      <c r="IB22" s="184">
        <v>131</v>
      </c>
      <c r="IC22" s="185">
        <v>0.97037037037037033</v>
      </c>
      <c r="ID22" s="186">
        <v>3.15</v>
      </c>
      <c r="IE22" s="184">
        <v>100</v>
      </c>
      <c r="IF22" s="185">
        <v>0.7407407407407407</v>
      </c>
      <c r="IG22" s="185">
        <v>0.36296296296296299</v>
      </c>
      <c r="IH22" s="185">
        <v>0.99082568807339444</v>
      </c>
      <c r="II22" s="185">
        <v>9.1743119266055034E-3</v>
      </c>
      <c r="IJ22" s="184">
        <v>109</v>
      </c>
      <c r="IK22" s="185">
        <v>0.80740740740740746</v>
      </c>
      <c r="IL22" s="185">
        <v>0.88888888888888884</v>
      </c>
      <c r="IM22" s="185">
        <v>0.1111111111111111</v>
      </c>
      <c r="IN22" s="184">
        <v>54</v>
      </c>
      <c r="IO22" s="185">
        <v>0.4</v>
      </c>
      <c r="IP22" s="185">
        <v>0.98837209302325579</v>
      </c>
      <c r="IQ22" s="185">
        <v>1.1627906976744186E-2</v>
      </c>
      <c r="IR22" s="184">
        <v>86</v>
      </c>
      <c r="IS22" s="185">
        <v>0.63703703703703707</v>
      </c>
      <c r="IT22" s="185">
        <v>0.99145299145299137</v>
      </c>
      <c r="IU22" s="185">
        <v>8.5470085470085479E-3</v>
      </c>
      <c r="IV22" s="184">
        <v>117</v>
      </c>
      <c r="IW22" s="185">
        <v>0.8666666666666667</v>
      </c>
      <c r="IX22" s="185">
        <v>0.97169811320754729</v>
      </c>
      <c r="IY22" s="185">
        <v>2.8301886792452831E-2</v>
      </c>
      <c r="IZ22" s="184">
        <v>106</v>
      </c>
      <c r="JA22" s="185">
        <v>0.78518518518518521</v>
      </c>
      <c r="JB22" s="185">
        <v>0.25925925925925924</v>
      </c>
      <c r="JC22" s="185">
        <v>0.51879699248120303</v>
      </c>
      <c r="JD22" s="185">
        <v>0.48120300751879702</v>
      </c>
      <c r="JE22" s="184">
        <v>133</v>
      </c>
      <c r="JF22" s="185">
        <v>0.98518518518518516</v>
      </c>
      <c r="JG22" s="185">
        <v>4.8387096774193547E-2</v>
      </c>
      <c r="JH22" s="185">
        <v>0.12903225806451613</v>
      </c>
      <c r="JI22" s="185">
        <v>0.25</v>
      </c>
      <c r="JJ22" s="185">
        <v>0.41935483870967744</v>
      </c>
      <c r="JK22" s="185">
        <v>0.15322580645161291</v>
      </c>
      <c r="JL22" s="184">
        <v>124</v>
      </c>
      <c r="JM22" s="185">
        <v>0.91851851851851851</v>
      </c>
      <c r="JN22" s="184">
        <v>121</v>
      </c>
      <c r="JO22" s="185">
        <v>0.89629629629629626</v>
      </c>
      <c r="JP22" s="185" t="s">
        <v>232</v>
      </c>
      <c r="JQ22" s="185" t="s">
        <v>232</v>
      </c>
      <c r="JR22" s="185" t="s">
        <v>232</v>
      </c>
      <c r="JS22" s="185" t="s">
        <v>232</v>
      </c>
      <c r="JT22" s="185" t="s">
        <v>232</v>
      </c>
      <c r="JU22" s="184">
        <v>0</v>
      </c>
      <c r="JV22" s="185">
        <v>0</v>
      </c>
      <c r="JW22" s="185">
        <v>0</v>
      </c>
      <c r="JX22" s="185">
        <v>0</v>
      </c>
      <c r="JY22" s="185">
        <v>7.6923076923076919E-3</v>
      </c>
      <c r="JZ22" s="185">
        <v>0.98461538461538456</v>
      </c>
      <c r="KA22" s="185">
        <v>7.6923076923076919E-3</v>
      </c>
      <c r="KB22" s="184">
        <v>130</v>
      </c>
      <c r="KC22" s="185">
        <v>0.96296296296296291</v>
      </c>
      <c r="KD22" s="185">
        <v>0.86324786324786318</v>
      </c>
      <c r="KE22" s="185">
        <v>6.8376068376068383E-2</v>
      </c>
      <c r="KF22" s="185">
        <v>6.8376068376068383E-2</v>
      </c>
      <c r="KG22" s="185">
        <v>4.2735042735042736E-2</v>
      </c>
      <c r="KH22" s="185">
        <v>0</v>
      </c>
      <c r="KI22" s="185">
        <v>0</v>
      </c>
      <c r="KJ22" s="185">
        <v>0</v>
      </c>
      <c r="KK22" s="185">
        <v>1.7094017094017096E-2</v>
      </c>
      <c r="KL22" s="185">
        <v>8.5470085470085479E-3</v>
      </c>
      <c r="KM22" s="184">
        <v>117</v>
      </c>
      <c r="KN22" s="188">
        <v>0.8666666666666667</v>
      </c>
    </row>
    <row r="23" spans="1:300" s="150" customFormat="1" ht="24" customHeight="1" x14ac:dyDescent="0.25">
      <c r="A23" s="173">
        <v>46</v>
      </c>
      <c r="B23" s="174" t="s">
        <v>252</v>
      </c>
      <c r="C23" s="175" t="s">
        <v>4</v>
      </c>
      <c r="D23" s="175" t="s">
        <v>0</v>
      </c>
      <c r="E23" s="176">
        <v>123</v>
      </c>
      <c r="F23" s="177">
        <v>0.10526315789473684</v>
      </c>
      <c r="G23" s="177">
        <v>0.89473684210526327</v>
      </c>
      <c r="H23" s="176">
        <v>114</v>
      </c>
      <c r="I23" s="177">
        <v>0.92682926829268297</v>
      </c>
      <c r="J23" s="177">
        <v>0.88461538461538458</v>
      </c>
      <c r="K23" s="177">
        <v>0.11538461538461538</v>
      </c>
      <c r="L23" s="176">
        <v>104</v>
      </c>
      <c r="M23" s="177">
        <v>0.84552845528455289</v>
      </c>
      <c r="N23" s="177">
        <v>0.62000000000000011</v>
      </c>
      <c r="O23" s="177">
        <v>0.38</v>
      </c>
      <c r="P23" s="176">
        <v>100</v>
      </c>
      <c r="Q23" s="177">
        <v>0.81300813008130079</v>
      </c>
      <c r="R23" s="177">
        <v>0.1391304347826087</v>
      </c>
      <c r="S23" s="177">
        <v>0.18260869565217394</v>
      </c>
      <c r="T23" s="177">
        <v>0.2</v>
      </c>
      <c r="U23" s="177">
        <v>5.2173913043478258E-2</v>
      </c>
      <c r="V23" s="177">
        <v>0.33043478260869563</v>
      </c>
      <c r="W23" s="177">
        <v>1.7391304347826087E-2</v>
      </c>
      <c r="X23" s="177">
        <v>1.7391304347826087E-2</v>
      </c>
      <c r="Y23" s="177">
        <v>7.8260869565217397E-2</v>
      </c>
      <c r="Z23" s="177">
        <v>8.6956521739130432E-2</v>
      </c>
      <c r="AA23" s="177">
        <v>7.8260869565217397E-2</v>
      </c>
      <c r="AB23" s="177">
        <v>8.6956521739130436E-3</v>
      </c>
      <c r="AC23" s="177">
        <v>0.29565217391304349</v>
      </c>
      <c r="AD23" s="176">
        <v>115</v>
      </c>
      <c r="AE23" s="177">
        <v>0.93495934959349591</v>
      </c>
      <c r="AF23" s="177">
        <v>0.69105691056910568</v>
      </c>
      <c r="AG23" s="176">
        <v>85</v>
      </c>
      <c r="AH23" s="177">
        <v>0.5714285714285714</v>
      </c>
      <c r="AI23" s="177">
        <v>0.17582417582417581</v>
      </c>
      <c r="AJ23" s="177">
        <v>4.3956043956043953E-2</v>
      </c>
      <c r="AK23" s="177">
        <v>0.25274725274725274</v>
      </c>
      <c r="AL23" s="177">
        <v>0.42857142857142855</v>
      </c>
      <c r="AM23" s="177">
        <v>0.37362637362637363</v>
      </c>
      <c r="AN23" s="177">
        <v>0.2857142857142857</v>
      </c>
      <c r="AO23" s="177">
        <v>6.5934065934065936E-2</v>
      </c>
      <c r="AP23" s="177">
        <v>0.10989010989010989</v>
      </c>
      <c r="AQ23" s="177">
        <v>0.25274725274725274</v>
      </c>
      <c r="AR23" s="176">
        <v>91</v>
      </c>
      <c r="AS23" s="177">
        <v>0.73983739837398377</v>
      </c>
      <c r="AT23" s="178">
        <v>9.6696428571428577</v>
      </c>
      <c r="AU23" s="176">
        <v>112</v>
      </c>
      <c r="AV23" s="177">
        <v>0.91056910569105687</v>
      </c>
      <c r="AW23" s="178">
        <v>9.7657657657657655</v>
      </c>
      <c r="AX23" s="176">
        <v>111</v>
      </c>
      <c r="AY23" s="177">
        <v>0.90243902439024393</v>
      </c>
      <c r="AZ23" s="178">
        <v>9.7102803738317753</v>
      </c>
      <c r="BA23" s="176">
        <v>107</v>
      </c>
      <c r="BB23" s="177">
        <v>0.86991869918699183</v>
      </c>
      <c r="BC23" s="177">
        <v>0.48305084745762711</v>
      </c>
      <c r="BD23" s="177">
        <v>0.33898305084745761</v>
      </c>
      <c r="BE23" s="177">
        <v>0.11864406779661017</v>
      </c>
      <c r="BF23" s="177">
        <v>5.0847457627118647E-2</v>
      </c>
      <c r="BG23" s="177">
        <v>8.4745762711864406E-3</v>
      </c>
      <c r="BH23" s="176">
        <v>118</v>
      </c>
      <c r="BI23" s="177">
        <v>0.95934959349593496</v>
      </c>
      <c r="BJ23" s="177">
        <v>0.78947368421052633</v>
      </c>
      <c r="BK23" s="177">
        <v>0.17543859649122806</v>
      </c>
      <c r="BL23" s="177">
        <v>2.6315789473684209E-2</v>
      </c>
      <c r="BM23" s="177">
        <v>8.771929824561403E-3</v>
      </c>
      <c r="BN23" s="177">
        <v>0</v>
      </c>
      <c r="BO23" s="176">
        <v>114</v>
      </c>
      <c r="BP23" s="177">
        <v>0.92682926829268297</v>
      </c>
      <c r="BQ23" s="177">
        <v>0.58677685950413216</v>
      </c>
      <c r="BR23" s="177">
        <v>0.30578512396694213</v>
      </c>
      <c r="BS23" s="177">
        <v>9.9173553719008253E-2</v>
      </c>
      <c r="BT23" s="177">
        <v>8.2644628099173556E-3</v>
      </c>
      <c r="BU23" s="177">
        <v>0</v>
      </c>
      <c r="BV23" s="176">
        <v>121</v>
      </c>
      <c r="BW23" s="177">
        <v>0.98373983739837401</v>
      </c>
      <c r="BX23" s="177">
        <v>0.68907563025210072</v>
      </c>
      <c r="BY23" s="177">
        <v>0.22689075630252101</v>
      </c>
      <c r="BZ23" s="177">
        <v>5.8823529411764698E-2</v>
      </c>
      <c r="CA23" s="177">
        <v>1.680672268907563E-2</v>
      </c>
      <c r="CB23" s="177">
        <v>8.4033613445378148E-3</v>
      </c>
      <c r="CC23" s="176">
        <v>119</v>
      </c>
      <c r="CD23" s="177">
        <v>0.96747967479674801</v>
      </c>
      <c r="CE23" s="177">
        <v>0.5431034482758621</v>
      </c>
      <c r="CF23" s="177">
        <v>0.33620689655172414</v>
      </c>
      <c r="CG23" s="177">
        <v>6.8965517241379309E-2</v>
      </c>
      <c r="CH23" s="177">
        <v>4.3103448275862065E-2</v>
      </c>
      <c r="CI23" s="177">
        <v>8.6206896551724137E-3</v>
      </c>
      <c r="CJ23" s="176">
        <v>116</v>
      </c>
      <c r="CK23" s="177">
        <v>0.94308943089430897</v>
      </c>
      <c r="CL23" s="177">
        <v>0.7678571428571429</v>
      </c>
      <c r="CM23" s="177">
        <v>0.20535714285714285</v>
      </c>
      <c r="CN23" s="177">
        <v>2.6785714285714284E-2</v>
      </c>
      <c r="CO23" s="177">
        <v>0</v>
      </c>
      <c r="CP23" s="177">
        <v>0</v>
      </c>
      <c r="CQ23" s="176">
        <v>112</v>
      </c>
      <c r="CR23" s="177">
        <v>0.91056910569105687</v>
      </c>
      <c r="CS23" s="177">
        <v>0.80555555555555547</v>
      </c>
      <c r="CT23" s="177">
        <v>0.15277777777777779</v>
      </c>
      <c r="CU23" s="177">
        <v>4.1666666666666664E-2</v>
      </c>
      <c r="CV23" s="177">
        <v>0</v>
      </c>
      <c r="CW23" s="177">
        <v>0</v>
      </c>
      <c r="CX23" s="176">
        <v>72</v>
      </c>
      <c r="CY23" s="177">
        <v>0.58536585365853655</v>
      </c>
      <c r="CZ23" s="177">
        <v>0.38235294117647056</v>
      </c>
      <c r="DA23" s="177">
        <v>0.4264705882352941</v>
      </c>
      <c r="DB23" s="177">
        <v>0.11764705882352941</v>
      </c>
      <c r="DC23" s="177">
        <v>7.3529411764705871E-2</v>
      </c>
      <c r="DD23" s="177">
        <v>0</v>
      </c>
      <c r="DE23" s="176">
        <v>68</v>
      </c>
      <c r="DF23" s="177">
        <v>0.55284552845528456</v>
      </c>
      <c r="DG23" s="177">
        <v>0.3728813559322034</v>
      </c>
      <c r="DH23" s="177">
        <v>0.47457627118644069</v>
      </c>
      <c r="DI23" s="177">
        <v>0.11864406779661017</v>
      </c>
      <c r="DJ23" s="177">
        <v>3.3898305084745763E-2</v>
      </c>
      <c r="DK23" s="177">
        <v>0</v>
      </c>
      <c r="DL23" s="176">
        <v>59</v>
      </c>
      <c r="DM23" s="177">
        <v>0.47967479674796748</v>
      </c>
      <c r="DN23" s="177">
        <v>0.3728813559322034</v>
      </c>
      <c r="DO23" s="177">
        <v>0.45762711864406785</v>
      </c>
      <c r="DP23" s="177">
        <v>0.16949152542372881</v>
      </c>
      <c r="DQ23" s="177">
        <v>0</v>
      </c>
      <c r="DR23" s="177">
        <v>0</v>
      </c>
      <c r="DS23" s="176">
        <v>59</v>
      </c>
      <c r="DT23" s="177">
        <v>0.47967479674796748</v>
      </c>
      <c r="DU23" s="177">
        <v>0.34042553191489361</v>
      </c>
      <c r="DV23" s="177">
        <v>0.55319148936170215</v>
      </c>
      <c r="DW23" s="177">
        <v>0.10638297872340426</v>
      </c>
      <c r="DX23" s="177">
        <v>0</v>
      </c>
      <c r="DY23" s="177">
        <v>0</v>
      </c>
      <c r="DZ23" s="176">
        <v>47</v>
      </c>
      <c r="EA23" s="177">
        <v>0.38211382113821141</v>
      </c>
      <c r="EB23" s="177">
        <v>0.40476190476190477</v>
      </c>
      <c r="EC23" s="177">
        <v>0.47619047619047611</v>
      </c>
      <c r="ED23" s="177">
        <v>0.11904761904761903</v>
      </c>
      <c r="EE23" s="177">
        <v>0</v>
      </c>
      <c r="EF23" s="177">
        <v>0</v>
      </c>
      <c r="EG23" s="176">
        <v>42</v>
      </c>
      <c r="EH23" s="177">
        <v>0.34146341463414637</v>
      </c>
      <c r="EI23" s="177">
        <v>0.78991596638655459</v>
      </c>
      <c r="EJ23" s="177">
        <v>0.19327731092436973</v>
      </c>
      <c r="EK23" s="177">
        <v>8.4033613445378148E-3</v>
      </c>
      <c r="EL23" s="177">
        <v>8.4033613445378148E-3</v>
      </c>
      <c r="EM23" s="177">
        <v>0</v>
      </c>
      <c r="EN23" s="176">
        <v>119</v>
      </c>
      <c r="EO23" s="177">
        <v>0.96747967479674801</v>
      </c>
      <c r="EP23" s="177">
        <v>0.609375</v>
      </c>
      <c r="EQ23" s="177">
        <v>0.328125</v>
      </c>
      <c r="ER23" s="177">
        <v>4.6875E-2</v>
      </c>
      <c r="ES23" s="177">
        <v>1.5625E-2</v>
      </c>
      <c r="ET23" s="177">
        <v>0</v>
      </c>
      <c r="EU23" s="176">
        <v>64</v>
      </c>
      <c r="EV23" s="177">
        <v>0.52032520325203258</v>
      </c>
      <c r="EW23" s="177">
        <v>0.64814814814814814</v>
      </c>
      <c r="EX23" s="177">
        <v>0.29629629629629628</v>
      </c>
      <c r="EY23" s="177">
        <v>5.5555555555555552E-2</v>
      </c>
      <c r="EZ23" s="177">
        <v>0</v>
      </c>
      <c r="FA23" s="177">
        <v>0</v>
      </c>
      <c r="FB23" s="176">
        <v>54</v>
      </c>
      <c r="FC23" s="177">
        <v>0.43902439024390244</v>
      </c>
      <c r="FD23" s="177">
        <v>0.64935064935064934</v>
      </c>
      <c r="FE23" s="177">
        <v>0.28571428571428575</v>
      </c>
      <c r="FF23" s="177">
        <v>5.1948051948051951E-2</v>
      </c>
      <c r="FG23" s="177">
        <v>1.2987012987012988E-2</v>
      </c>
      <c r="FH23" s="177">
        <v>0</v>
      </c>
      <c r="FI23" s="176">
        <v>77</v>
      </c>
      <c r="FJ23" s="177">
        <v>0.62601626016260159</v>
      </c>
      <c r="FK23" s="177">
        <v>0.69444444444444442</v>
      </c>
      <c r="FL23" s="177">
        <v>0.23611111111111113</v>
      </c>
      <c r="FM23" s="177">
        <v>5.5555555555555552E-2</v>
      </c>
      <c r="FN23" s="177">
        <v>0</v>
      </c>
      <c r="FO23" s="177">
        <v>1.3888888888888888E-2</v>
      </c>
      <c r="FP23" s="176">
        <v>72</v>
      </c>
      <c r="FQ23" s="177">
        <v>0.58536585365853655</v>
      </c>
      <c r="FR23" s="177">
        <v>0.67441860465116277</v>
      </c>
      <c r="FS23" s="177">
        <v>0.2558139534883721</v>
      </c>
      <c r="FT23" s="177">
        <v>6.9767441860465115E-2</v>
      </c>
      <c r="FU23" s="177">
        <v>0</v>
      </c>
      <c r="FV23" s="177">
        <v>0</v>
      </c>
      <c r="FW23" s="176">
        <v>43</v>
      </c>
      <c r="FX23" s="177">
        <v>0.34959349593495936</v>
      </c>
      <c r="FY23" s="177">
        <v>0.67647058823529405</v>
      </c>
      <c r="FZ23" s="177">
        <v>0.1764705882352941</v>
      </c>
      <c r="GA23" s="177">
        <v>8.8235294117647051E-2</v>
      </c>
      <c r="GB23" s="177">
        <v>2.9411764705882353E-2</v>
      </c>
      <c r="GC23" s="177">
        <v>2.9411764705882353E-2</v>
      </c>
      <c r="GD23" s="176">
        <v>34</v>
      </c>
      <c r="GE23" s="177">
        <v>0.27642276422764228</v>
      </c>
      <c r="GF23" s="177">
        <v>0.33333333333333331</v>
      </c>
      <c r="GG23" s="177">
        <v>0.39999999999999997</v>
      </c>
      <c r="GH23" s="177">
        <v>0.16666666666666666</v>
      </c>
      <c r="GI23" s="177">
        <v>3.3333333333333333E-2</v>
      </c>
      <c r="GJ23" s="177">
        <v>6.6666666666666666E-2</v>
      </c>
      <c r="GK23" s="176">
        <v>30</v>
      </c>
      <c r="GL23" s="177">
        <v>0.24390243902439024</v>
      </c>
      <c r="GM23" s="179" t="s">
        <v>232</v>
      </c>
      <c r="GN23" s="179" t="s">
        <v>232</v>
      </c>
      <c r="GO23" s="179" t="s">
        <v>232</v>
      </c>
      <c r="GP23" s="179" t="s">
        <v>232</v>
      </c>
      <c r="GQ23" s="179" t="s">
        <v>232</v>
      </c>
      <c r="GR23" s="176">
        <v>0</v>
      </c>
      <c r="GS23" s="177">
        <v>0</v>
      </c>
      <c r="GT23" s="179" t="s">
        <v>232</v>
      </c>
      <c r="GU23" s="179" t="s">
        <v>232</v>
      </c>
      <c r="GV23" s="179" t="s">
        <v>232</v>
      </c>
      <c r="GW23" s="179" t="s">
        <v>232</v>
      </c>
      <c r="GX23" s="179" t="s">
        <v>232</v>
      </c>
      <c r="GY23" s="176">
        <v>0</v>
      </c>
      <c r="GZ23" s="177">
        <v>0</v>
      </c>
      <c r="HA23" s="179" t="s">
        <v>232</v>
      </c>
      <c r="HB23" s="179" t="s">
        <v>232</v>
      </c>
      <c r="HC23" s="179" t="s">
        <v>232</v>
      </c>
      <c r="HD23" s="179" t="s">
        <v>232</v>
      </c>
      <c r="HE23" s="179" t="s">
        <v>232</v>
      </c>
      <c r="HF23" s="176">
        <v>0</v>
      </c>
      <c r="HG23" s="177">
        <v>0</v>
      </c>
      <c r="HH23" s="178">
        <v>9.1363636363636367</v>
      </c>
      <c r="HI23" s="176">
        <v>110</v>
      </c>
      <c r="HJ23" s="177">
        <v>0.89430894308943087</v>
      </c>
      <c r="HK23" s="177">
        <v>0.75000000000000011</v>
      </c>
      <c r="HL23" s="177">
        <v>0.14655172413793105</v>
      </c>
      <c r="HM23" s="177">
        <v>9.4827586206896561E-2</v>
      </c>
      <c r="HN23" s="177">
        <v>8.6206896551724137E-3</v>
      </c>
      <c r="HO23" s="177">
        <v>0</v>
      </c>
      <c r="HP23" s="176">
        <v>116</v>
      </c>
      <c r="HQ23" s="177">
        <v>0.94308943089430897</v>
      </c>
      <c r="HR23" s="177">
        <v>0.66949152542372881</v>
      </c>
      <c r="HS23" s="177">
        <v>5.0847457627118647E-2</v>
      </c>
      <c r="HT23" s="177">
        <v>0</v>
      </c>
      <c r="HU23" s="177">
        <v>7.6271186440677971E-2</v>
      </c>
      <c r="HV23" s="177">
        <v>8.4745762711864406E-3</v>
      </c>
      <c r="HW23" s="177">
        <v>1.6949152542372881E-2</v>
      </c>
      <c r="HX23" s="177">
        <v>2.5423728813559324E-2</v>
      </c>
      <c r="HY23" s="177">
        <v>1.6949152542372881E-2</v>
      </c>
      <c r="HZ23" s="177">
        <v>5.0847457627118647E-2</v>
      </c>
      <c r="IA23" s="177">
        <v>0.13559322033898305</v>
      </c>
      <c r="IB23" s="176">
        <v>118</v>
      </c>
      <c r="IC23" s="177">
        <v>0.95934959349593496</v>
      </c>
      <c r="ID23" s="178">
        <v>3.2906976744186047</v>
      </c>
      <c r="IE23" s="176">
        <v>86</v>
      </c>
      <c r="IF23" s="177">
        <v>0.69918699186991873</v>
      </c>
      <c r="IG23" s="177">
        <v>0.37398373983739835</v>
      </c>
      <c r="IH23" s="177">
        <v>0.98989898989898994</v>
      </c>
      <c r="II23" s="177">
        <v>1.0101010101010102E-2</v>
      </c>
      <c r="IJ23" s="176">
        <v>99</v>
      </c>
      <c r="IK23" s="177">
        <v>0.80487804878048785</v>
      </c>
      <c r="IL23" s="177">
        <v>0.89743589743589747</v>
      </c>
      <c r="IM23" s="177">
        <v>0.10256410256410257</v>
      </c>
      <c r="IN23" s="176">
        <v>39</v>
      </c>
      <c r="IO23" s="177">
        <v>0.31707317073170732</v>
      </c>
      <c r="IP23" s="177">
        <v>1</v>
      </c>
      <c r="IQ23" s="177">
        <v>0</v>
      </c>
      <c r="IR23" s="176">
        <v>64</v>
      </c>
      <c r="IS23" s="177">
        <v>0.52032520325203258</v>
      </c>
      <c r="IT23" s="177">
        <v>1</v>
      </c>
      <c r="IU23" s="177">
        <v>0</v>
      </c>
      <c r="IV23" s="176">
        <v>94</v>
      </c>
      <c r="IW23" s="177">
        <v>0.76422764227642281</v>
      </c>
      <c r="IX23" s="177">
        <v>1</v>
      </c>
      <c r="IY23" s="177">
        <v>0</v>
      </c>
      <c r="IZ23" s="176">
        <v>84</v>
      </c>
      <c r="JA23" s="177">
        <v>0.68292682926829273</v>
      </c>
      <c r="JB23" s="177">
        <v>0.18699186991869918</v>
      </c>
      <c r="JC23" s="177">
        <v>0.47899159663865543</v>
      </c>
      <c r="JD23" s="177">
        <v>0.52100840336134457</v>
      </c>
      <c r="JE23" s="176">
        <v>119</v>
      </c>
      <c r="JF23" s="177">
        <v>0.96747967479674801</v>
      </c>
      <c r="JG23" s="177">
        <v>4.7619047619047616E-2</v>
      </c>
      <c r="JH23" s="177">
        <v>0.12380952380952381</v>
      </c>
      <c r="JI23" s="177">
        <v>0.43809523809523809</v>
      </c>
      <c r="JJ23" s="177">
        <v>0.21904761904761905</v>
      </c>
      <c r="JK23" s="177">
        <v>0.17142857142857143</v>
      </c>
      <c r="JL23" s="176">
        <v>105</v>
      </c>
      <c r="JM23" s="177">
        <v>0.85365853658536583</v>
      </c>
      <c r="JN23" s="176">
        <v>99</v>
      </c>
      <c r="JO23" s="177">
        <v>0.80487804878048785</v>
      </c>
      <c r="JP23" s="179">
        <v>0</v>
      </c>
      <c r="JQ23" s="179">
        <v>0</v>
      </c>
      <c r="JR23" s="179">
        <v>0</v>
      </c>
      <c r="JS23" s="179">
        <v>1</v>
      </c>
      <c r="JT23" s="179">
        <v>0</v>
      </c>
      <c r="JU23" s="176">
        <v>1</v>
      </c>
      <c r="JV23" s="177">
        <v>8.130081300813009E-3</v>
      </c>
      <c r="JW23" s="177">
        <v>0</v>
      </c>
      <c r="JX23" s="177">
        <v>0</v>
      </c>
      <c r="JY23" s="177">
        <v>8.4745762711864406E-3</v>
      </c>
      <c r="JZ23" s="177">
        <v>0.99152542372881358</v>
      </c>
      <c r="KA23" s="177">
        <v>0</v>
      </c>
      <c r="KB23" s="176">
        <v>118</v>
      </c>
      <c r="KC23" s="177">
        <v>0.95934959349593496</v>
      </c>
      <c r="KD23" s="177">
        <v>0.88990825688073394</v>
      </c>
      <c r="KE23" s="177">
        <v>6.4220183486238536E-2</v>
      </c>
      <c r="KF23" s="177">
        <v>4.5871559633027519E-2</v>
      </c>
      <c r="KG23" s="177">
        <v>9.1743119266055051E-3</v>
      </c>
      <c r="KH23" s="177">
        <v>9.1743119266055051E-3</v>
      </c>
      <c r="KI23" s="177">
        <v>0</v>
      </c>
      <c r="KJ23" s="177">
        <v>9.1743119266055051E-3</v>
      </c>
      <c r="KK23" s="177">
        <v>1.834862385321101E-2</v>
      </c>
      <c r="KL23" s="177">
        <v>1.834862385321101E-2</v>
      </c>
      <c r="KM23" s="176">
        <v>109</v>
      </c>
      <c r="KN23" s="180">
        <v>0.88617886178861793</v>
      </c>
    </row>
    <row r="24" spans="1:300" s="150" customFormat="1" ht="24" customHeight="1" x14ac:dyDescent="0.25">
      <c r="A24" s="181">
        <v>49</v>
      </c>
      <c r="B24" s="182" t="s">
        <v>253</v>
      </c>
      <c r="C24" s="183" t="s">
        <v>4</v>
      </c>
      <c r="D24" s="183" t="s">
        <v>0</v>
      </c>
      <c r="E24" s="184">
        <v>32</v>
      </c>
      <c r="F24" s="185">
        <v>0.1875</v>
      </c>
      <c r="G24" s="185">
        <v>0.8125</v>
      </c>
      <c r="H24" s="184">
        <v>32</v>
      </c>
      <c r="I24" s="185">
        <v>1</v>
      </c>
      <c r="J24" s="185">
        <v>0.96</v>
      </c>
      <c r="K24" s="185">
        <v>0.04</v>
      </c>
      <c r="L24" s="184">
        <v>25</v>
      </c>
      <c r="M24" s="185">
        <v>0.78125</v>
      </c>
      <c r="N24" s="185">
        <v>0.66666666666666674</v>
      </c>
      <c r="O24" s="185">
        <v>0.33333333333333337</v>
      </c>
      <c r="P24" s="184">
        <v>27</v>
      </c>
      <c r="Q24" s="185">
        <v>0.84375</v>
      </c>
      <c r="R24" s="185">
        <v>0.34375</v>
      </c>
      <c r="S24" s="185">
        <v>9.375E-2</v>
      </c>
      <c r="T24" s="185">
        <v>0.3125</v>
      </c>
      <c r="U24" s="185">
        <v>0</v>
      </c>
      <c r="V24" s="185">
        <v>0.65625</v>
      </c>
      <c r="W24" s="185">
        <v>9.375E-2</v>
      </c>
      <c r="X24" s="185">
        <v>3.125E-2</v>
      </c>
      <c r="Y24" s="185">
        <v>3.125E-2</v>
      </c>
      <c r="Z24" s="185">
        <v>0.125</v>
      </c>
      <c r="AA24" s="185">
        <v>0</v>
      </c>
      <c r="AB24" s="185">
        <v>0</v>
      </c>
      <c r="AC24" s="185">
        <v>6.25E-2</v>
      </c>
      <c r="AD24" s="184">
        <v>32</v>
      </c>
      <c r="AE24" s="185">
        <v>1</v>
      </c>
      <c r="AF24" s="185">
        <v>0.84375</v>
      </c>
      <c r="AG24" s="184">
        <v>27</v>
      </c>
      <c r="AH24" s="185">
        <v>0.46666666666666662</v>
      </c>
      <c r="AI24" s="185">
        <v>0.19999999999999998</v>
      </c>
      <c r="AJ24" s="185">
        <v>3.3333333333333333E-2</v>
      </c>
      <c r="AK24" s="185">
        <v>0.3</v>
      </c>
      <c r="AL24" s="185">
        <v>0.5</v>
      </c>
      <c r="AM24" s="185">
        <v>0.53333333333333333</v>
      </c>
      <c r="AN24" s="185">
        <v>0.56666666666666654</v>
      </c>
      <c r="AO24" s="185">
        <v>9.9999999999999992E-2</v>
      </c>
      <c r="AP24" s="185">
        <v>0.19999999999999998</v>
      </c>
      <c r="AQ24" s="185">
        <v>6.6666666666666666E-2</v>
      </c>
      <c r="AR24" s="184">
        <v>30</v>
      </c>
      <c r="AS24" s="185">
        <v>0.9375</v>
      </c>
      <c r="AT24" s="186">
        <v>9.75</v>
      </c>
      <c r="AU24" s="184">
        <v>32</v>
      </c>
      <c r="AV24" s="185">
        <v>1</v>
      </c>
      <c r="AW24" s="186">
        <v>9.935483870967742</v>
      </c>
      <c r="AX24" s="184">
        <v>31</v>
      </c>
      <c r="AY24" s="185">
        <v>0.96875</v>
      </c>
      <c r="AZ24" s="186">
        <v>9.8333333333333339</v>
      </c>
      <c r="BA24" s="184">
        <v>30</v>
      </c>
      <c r="BB24" s="185">
        <v>0.9375</v>
      </c>
      <c r="BC24" s="185">
        <v>0.40625</v>
      </c>
      <c r="BD24" s="185">
        <v>0.4375</v>
      </c>
      <c r="BE24" s="185">
        <v>6.25E-2</v>
      </c>
      <c r="BF24" s="185">
        <v>3.125E-2</v>
      </c>
      <c r="BG24" s="185">
        <v>6.25E-2</v>
      </c>
      <c r="BH24" s="184">
        <v>32</v>
      </c>
      <c r="BI24" s="185">
        <v>1</v>
      </c>
      <c r="BJ24" s="185">
        <v>0.7</v>
      </c>
      <c r="BK24" s="185">
        <v>0.26666666666666666</v>
      </c>
      <c r="BL24" s="185">
        <v>0</v>
      </c>
      <c r="BM24" s="185">
        <v>3.3333333333333333E-2</v>
      </c>
      <c r="BN24" s="185">
        <v>0</v>
      </c>
      <c r="BO24" s="184">
        <v>30</v>
      </c>
      <c r="BP24" s="185">
        <v>0.9375</v>
      </c>
      <c r="BQ24" s="185">
        <v>0.78125</v>
      </c>
      <c r="BR24" s="185">
        <v>0.15625</v>
      </c>
      <c r="BS24" s="185">
        <v>6.25E-2</v>
      </c>
      <c r="BT24" s="185">
        <v>0</v>
      </c>
      <c r="BU24" s="185">
        <v>0</v>
      </c>
      <c r="BV24" s="184">
        <v>32</v>
      </c>
      <c r="BW24" s="185">
        <v>1</v>
      </c>
      <c r="BX24" s="185">
        <v>0.90625</v>
      </c>
      <c r="BY24" s="185">
        <v>9.375E-2</v>
      </c>
      <c r="BZ24" s="185">
        <v>0</v>
      </c>
      <c r="CA24" s="185">
        <v>0</v>
      </c>
      <c r="CB24" s="185">
        <v>0</v>
      </c>
      <c r="CC24" s="184">
        <v>32</v>
      </c>
      <c r="CD24" s="185">
        <v>1</v>
      </c>
      <c r="CE24" s="185">
        <v>0.67741935483870974</v>
      </c>
      <c r="CF24" s="185">
        <v>0.25806451612903225</v>
      </c>
      <c r="CG24" s="185">
        <v>6.4516129032258063E-2</v>
      </c>
      <c r="CH24" s="185">
        <v>0</v>
      </c>
      <c r="CI24" s="185">
        <v>0</v>
      </c>
      <c r="CJ24" s="184">
        <v>31</v>
      </c>
      <c r="CK24" s="185">
        <v>0.96875</v>
      </c>
      <c r="CL24" s="185">
        <v>0.93750000000000011</v>
      </c>
      <c r="CM24" s="185">
        <v>6.25E-2</v>
      </c>
      <c r="CN24" s="185">
        <v>0</v>
      </c>
      <c r="CO24" s="185">
        <v>0</v>
      </c>
      <c r="CP24" s="185">
        <v>0</v>
      </c>
      <c r="CQ24" s="184">
        <v>32</v>
      </c>
      <c r="CR24" s="185">
        <v>1</v>
      </c>
      <c r="CS24" s="185">
        <v>0.66666666666666663</v>
      </c>
      <c r="CT24" s="185">
        <v>0.22222222222222221</v>
      </c>
      <c r="CU24" s="185">
        <v>0</v>
      </c>
      <c r="CV24" s="185">
        <v>0.1111111111111111</v>
      </c>
      <c r="CW24" s="185">
        <v>0</v>
      </c>
      <c r="CX24" s="184">
        <v>18</v>
      </c>
      <c r="CY24" s="185">
        <v>0.5625</v>
      </c>
      <c r="CZ24" s="185">
        <v>0.2857142857142857</v>
      </c>
      <c r="DA24" s="185">
        <v>0.21428571428571427</v>
      </c>
      <c r="DB24" s="185">
        <v>0</v>
      </c>
      <c r="DC24" s="185">
        <v>0.35714285714285715</v>
      </c>
      <c r="DD24" s="185">
        <v>0.14285714285714285</v>
      </c>
      <c r="DE24" s="184">
        <v>14</v>
      </c>
      <c r="DF24" s="185">
        <v>0.4375</v>
      </c>
      <c r="DG24" s="185">
        <v>0.4285714285714286</v>
      </c>
      <c r="DH24" s="185">
        <v>0.23809523809523811</v>
      </c>
      <c r="DI24" s="185">
        <v>9.5238095238095247E-2</v>
      </c>
      <c r="DJ24" s="185">
        <v>0.23809523809523811</v>
      </c>
      <c r="DK24" s="185">
        <v>0</v>
      </c>
      <c r="DL24" s="184">
        <v>21</v>
      </c>
      <c r="DM24" s="185">
        <v>0.65625</v>
      </c>
      <c r="DN24" s="185">
        <v>0.5</v>
      </c>
      <c r="DO24" s="185">
        <v>0.19999999999999998</v>
      </c>
      <c r="DP24" s="185">
        <v>0.19999999999999998</v>
      </c>
      <c r="DQ24" s="185">
        <v>9.9999999999999992E-2</v>
      </c>
      <c r="DR24" s="185">
        <v>0</v>
      </c>
      <c r="DS24" s="184">
        <v>20</v>
      </c>
      <c r="DT24" s="185">
        <v>0.625</v>
      </c>
      <c r="DU24" s="185">
        <v>0.5</v>
      </c>
      <c r="DV24" s="185">
        <v>0.39999999999999997</v>
      </c>
      <c r="DW24" s="185">
        <v>9.9999999999999992E-2</v>
      </c>
      <c r="DX24" s="185">
        <v>0</v>
      </c>
      <c r="DY24" s="185">
        <v>0</v>
      </c>
      <c r="DZ24" s="184">
        <v>10</v>
      </c>
      <c r="EA24" s="185">
        <v>0.3125</v>
      </c>
      <c r="EB24" s="185">
        <v>0.36363636363636365</v>
      </c>
      <c r="EC24" s="185">
        <v>0.45454545454545453</v>
      </c>
      <c r="ED24" s="185">
        <v>0.18181818181818182</v>
      </c>
      <c r="EE24" s="185">
        <v>0</v>
      </c>
      <c r="EF24" s="185">
        <v>0</v>
      </c>
      <c r="EG24" s="184">
        <v>11</v>
      </c>
      <c r="EH24" s="185">
        <v>0.34375</v>
      </c>
      <c r="EI24" s="185">
        <v>0.93750000000000011</v>
      </c>
      <c r="EJ24" s="185">
        <v>6.25E-2</v>
      </c>
      <c r="EK24" s="185">
        <v>0</v>
      </c>
      <c r="EL24" s="185">
        <v>0</v>
      </c>
      <c r="EM24" s="185">
        <v>0</v>
      </c>
      <c r="EN24" s="184">
        <v>32</v>
      </c>
      <c r="EO24" s="185">
        <v>1</v>
      </c>
      <c r="EP24" s="185">
        <v>0.76</v>
      </c>
      <c r="EQ24" s="185">
        <v>0.2</v>
      </c>
      <c r="ER24" s="185">
        <v>0.04</v>
      </c>
      <c r="ES24" s="185">
        <v>0</v>
      </c>
      <c r="ET24" s="185">
        <v>0</v>
      </c>
      <c r="EU24" s="184">
        <v>25</v>
      </c>
      <c r="EV24" s="185">
        <v>0.78125</v>
      </c>
      <c r="EW24" s="185">
        <v>0.73684210526315785</v>
      </c>
      <c r="EX24" s="185">
        <v>0.15789473684210525</v>
      </c>
      <c r="EY24" s="185">
        <v>0.10526315789473685</v>
      </c>
      <c r="EZ24" s="185">
        <v>0</v>
      </c>
      <c r="FA24" s="185">
        <v>0</v>
      </c>
      <c r="FB24" s="184">
        <v>19</v>
      </c>
      <c r="FC24" s="185">
        <v>0.59375</v>
      </c>
      <c r="FD24" s="185">
        <v>0.73076923076923073</v>
      </c>
      <c r="FE24" s="185">
        <v>0.15384615384615383</v>
      </c>
      <c r="FF24" s="185">
        <v>0.11538461538461538</v>
      </c>
      <c r="FG24" s="185">
        <v>0</v>
      </c>
      <c r="FH24" s="185">
        <v>0</v>
      </c>
      <c r="FI24" s="184">
        <v>26</v>
      </c>
      <c r="FJ24" s="185">
        <v>0.8125</v>
      </c>
      <c r="FK24" s="185">
        <v>0.74074074074074081</v>
      </c>
      <c r="FL24" s="185">
        <v>0.14814814814814817</v>
      </c>
      <c r="FM24" s="185">
        <v>7.4074074074074084E-2</v>
      </c>
      <c r="FN24" s="185">
        <v>0</v>
      </c>
      <c r="FO24" s="185">
        <v>3.7037037037037042E-2</v>
      </c>
      <c r="FP24" s="184">
        <v>27</v>
      </c>
      <c r="FQ24" s="185">
        <v>0.84375</v>
      </c>
      <c r="FR24" s="185">
        <v>0.7142857142857143</v>
      </c>
      <c r="FS24" s="185">
        <v>0.21428571428571427</v>
      </c>
      <c r="FT24" s="185">
        <v>7.1428571428571425E-2</v>
      </c>
      <c r="FU24" s="185">
        <v>0</v>
      </c>
      <c r="FV24" s="185">
        <v>0</v>
      </c>
      <c r="FW24" s="184">
        <v>14</v>
      </c>
      <c r="FX24" s="185">
        <v>0.4375</v>
      </c>
      <c r="FY24" s="185">
        <v>0.625</v>
      </c>
      <c r="FZ24" s="185">
        <v>0.375</v>
      </c>
      <c r="GA24" s="185">
        <v>0</v>
      </c>
      <c r="GB24" s="185">
        <v>0</v>
      </c>
      <c r="GC24" s="185">
        <v>0</v>
      </c>
      <c r="GD24" s="184">
        <v>16</v>
      </c>
      <c r="GE24" s="185">
        <v>0.5</v>
      </c>
      <c r="GF24" s="185">
        <v>0.72222222222222221</v>
      </c>
      <c r="GG24" s="185">
        <v>0.16666666666666666</v>
      </c>
      <c r="GH24" s="185">
        <v>5.5555555555555552E-2</v>
      </c>
      <c r="GI24" s="185">
        <v>5.5555555555555552E-2</v>
      </c>
      <c r="GJ24" s="185">
        <v>0</v>
      </c>
      <c r="GK24" s="184">
        <v>18</v>
      </c>
      <c r="GL24" s="185">
        <v>0.5625</v>
      </c>
      <c r="GM24" s="187" t="s">
        <v>232</v>
      </c>
      <c r="GN24" s="187" t="s">
        <v>232</v>
      </c>
      <c r="GO24" s="187" t="s">
        <v>232</v>
      </c>
      <c r="GP24" s="187" t="s">
        <v>232</v>
      </c>
      <c r="GQ24" s="187" t="s">
        <v>232</v>
      </c>
      <c r="GR24" s="184">
        <v>0</v>
      </c>
      <c r="GS24" s="185">
        <v>0</v>
      </c>
      <c r="GT24" s="187" t="s">
        <v>232</v>
      </c>
      <c r="GU24" s="187" t="s">
        <v>232</v>
      </c>
      <c r="GV24" s="187" t="s">
        <v>232</v>
      </c>
      <c r="GW24" s="187" t="s">
        <v>232</v>
      </c>
      <c r="GX24" s="187" t="s">
        <v>232</v>
      </c>
      <c r="GY24" s="184">
        <v>0</v>
      </c>
      <c r="GZ24" s="185">
        <v>0</v>
      </c>
      <c r="HA24" s="187" t="s">
        <v>232</v>
      </c>
      <c r="HB24" s="187" t="s">
        <v>232</v>
      </c>
      <c r="HC24" s="187" t="s">
        <v>232</v>
      </c>
      <c r="HD24" s="187" t="s">
        <v>232</v>
      </c>
      <c r="HE24" s="187" t="s">
        <v>232</v>
      </c>
      <c r="HF24" s="184">
        <v>0</v>
      </c>
      <c r="HG24" s="185">
        <v>0</v>
      </c>
      <c r="HH24" s="186">
        <v>9.2857142857142865</v>
      </c>
      <c r="HI24" s="184">
        <v>28</v>
      </c>
      <c r="HJ24" s="185">
        <v>0.875</v>
      </c>
      <c r="HK24" s="185">
        <v>0.5161290322580645</v>
      </c>
      <c r="HL24" s="185">
        <v>0.25806451612903225</v>
      </c>
      <c r="HM24" s="185">
        <v>0.16129032258064518</v>
      </c>
      <c r="HN24" s="185">
        <v>6.4516129032258063E-2</v>
      </c>
      <c r="HO24" s="185">
        <v>0</v>
      </c>
      <c r="HP24" s="184">
        <v>31</v>
      </c>
      <c r="HQ24" s="185">
        <v>0.96875</v>
      </c>
      <c r="HR24" s="185">
        <v>0.5</v>
      </c>
      <c r="HS24" s="185">
        <v>3.3333333333333333E-2</v>
      </c>
      <c r="HT24" s="185">
        <v>9.9999999999999992E-2</v>
      </c>
      <c r="HU24" s="185">
        <v>0.13333333333333333</v>
      </c>
      <c r="HV24" s="185">
        <v>0</v>
      </c>
      <c r="HW24" s="185">
        <v>0</v>
      </c>
      <c r="HX24" s="185">
        <v>0.19999999999999998</v>
      </c>
      <c r="HY24" s="185">
        <v>0</v>
      </c>
      <c r="HZ24" s="185">
        <v>6.6666666666666666E-2</v>
      </c>
      <c r="IA24" s="185">
        <v>9.9999999999999992E-2</v>
      </c>
      <c r="IB24" s="184">
        <v>30</v>
      </c>
      <c r="IC24" s="185">
        <v>0.9375</v>
      </c>
      <c r="ID24" s="186">
        <v>3.125</v>
      </c>
      <c r="IE24" s="184">
        <v>24</v>
      </c>
      <c r="IF24" s="185">
        <v>0.75</v>
      </c>
      <c r="IG24" s="185">
        <v>0.4375</v>
      </c>
      <c r="IH24" s="185">
        <v>1</v>
      </c>
      <c r="II24" s="185">
        <v>0</v>
      </c>
      <c r="IJ24" s="184">
        <v>30</v>
      </c>
      <c r="IK24" s="185">
        <v>0.9375</v>
      </c>
      <c r="IL24" s="185">
        <v>1</v>
      </c>
      <c r="IM24" s="185">
        <v>0</v>
      </c>
      <c r="IN24" s="184">
        <v>13</v>
      </c>
      <c r="IO24" s="185">
        <v>0.40625</v>
      </c>
      <c r="IP24" s="185">
        <v>1</v>
      </c>
      <c r="IQ24" s="185">
        <v>0</v>
      </c>
      <c r="IR24" s="184">
        <v>19</v>
      </c>
      <c r="IS24" s="185">
        <v>0.59375</v>
      </c>
      <c r="IT24" s="185">
        <v>1</v>
      </c>
      <c r="IU24" s="185">
        <v>0</v>
      </c>
      <c r="IV24" s="184">
        <v>28</v>
      </c>
      <c r="IW24" s="185">
        <v>0.875</v>
      </c>
      <c r="IX24" s="185">
        <v>1</v>
      </c>
      <c r="IY24" s="185">
        <v>0</v>
      </c>
      <c r="IZ24" s="184">
        <v>27</v>
      </c>
      <c r="JA24" s="185">
        <v>0.84375</v>
      </c>
      <c r="JB24" s="185">
        <v>0.15625</v>
      </c>
      <c r="JC24" s="185">
        <v>0.48387096774193555</v>
      </c>
      <c r="JD24" s="185">
        <v>0.5161290322580645</v>
      </c>
      <c r="JE24" s="184">
        <v>31</v>
      </c>
      <c r="JF24" s="185">
        <v>0.96875</v>
      </c>
      <c r="JG24" s="185">
        <v>0.10714285714285714</v>
      </c>
      <c r="JH24" s="185">
        <v>0.17857142857142858</v>
      </c>
      <c r="JI24" s="185">
        <v>0.3928571428571429</v>
      </c>
      <c r="JJ24" s="185">
        <v>0.25</v>
      </c>
      <c r="JK24" s="185">
        <v>7.1428571428571425E-2</v>
      </c>
      <c r="JL24" s="184">
        <v>28</v>
      </c>
      <c r="JM24" s="185">
        <v>0.875</v>
      </c>
      <c r="JN24" s="184">
        <v>26</v>
      </c>
      <c r="JO24" s="185">
        <v>0.8125</v>
      </c>
      <c r="JP24" s="185">
        <v>0</v>
      </c>
      <c r="JQ24" s="185">
        <v>0</v>
      </c>
      <c r="JR24" s="185">
        <v>0</v>
      </c>
      <c r="JS24" s="185">
        <v>1</v>
      </c>
      <c r="JT24" s="185">
        <v>0</v>
      </c>
      <c r="JU24" s="184">
        <v>1</v>
      </c>
      <c r="JV24" s="185">
        <v>3.125E-2</v>
      </c>
      <c r="JW24" s="185">
        <v>0</v>
      </c>
      <c r="JX24" s="185">
        <v>0</v>
      </c>
      <c r="JY24" s="185">
        <v>0</v>
      </c>
      <c r="JZ24" s="185">
        <v>0.96666666666666667</v>
      </c>
      <c r="KA24" s="185">
        <v>3.3333333333333333E-2</v>
      </c>
      <c r="KB24" s="184">
        <v>30</v>
      </c>
      <c r="KC24" s="185">
        <v>0.9375</v>
      </c>
      <c r="KD24" s="185">
        <v>0.88461538461538469</v>
      </c>
      <c r="KE24" s="185">
        <v>3.8461538461538457E-2</v>
      </c>
      <c r="KF24" s="185">
        <v>7.6923076923076913E-2</v>
      </c>
      <c r="KG24" s="185">
        <v>0</v>
      </c>
      <c r="KH24" s="185">
        <v>0</v>
      </c>
      <c r="KI24" s="185">
        <v>0</v>
      </c>
      <c r="KJ24" s="185">
        <v>0</v>
      </c>
      <c r="KK24" s="185">
        <v>0</v>
      </c>
      <c r="KL24" s="185">
        <v>0</v>
      </c>
      <c r="KM24" s="184">
        <v>26</v>
      </c>
      <c r="KN24" s="188">
        <v>0.8125</v>
      </c>
    </row>
    <row r="25" spans="1:300" s="150" customFormat="1" ht="24" customHeight="1" x14ac:dyDescent="0.25">
      <c r="A25" s="173">
        <v>51</v>
      </c>
      <c r="B25" s="174" t="s">
        <v>254</v>
      </c>
      <c r="C25" s="175" t="s">
        <v>4</v>
      </c>
      <c r="D25" s="175" t="s">
        <v>0</v>
      </c>
      <c r="E25" s="176">
        <v>164</v>
      </c>
      <c r="F25" s="177">
        <v>0.23529411764705882</v>
      </c>
      <c r="G25" s="177">
        <v>0.76470588235294124</v>
      </c>
      <c r="H25" s="176">
        <v>153</v>
      </c>
      <c r="I25" s="177">
        <v>0.93292682926829273</v>
      </c>
      <c r="J25" s="177">
        <v>0.6776859504132231</v>
      </c>
      <c r="K25" s="177">
        <v>0.32231404958677684</v>
      </c>
      <c r="L25" s="176">
        <v>121</v>
      </c>
      <c r="M25" s="177">
        <v>0.73780487804878048</v>
      </c>
      <c r="N25" s="177">
        <v>0.3035714285714286</v>
      </c>
      <c r="O25" s="177">
        <v>0.69642857142857151</v>
      </c>
      <c r="P25" s="176">
        <v>112</v>
      </c>
      <c r="Q25" s="177">
        <v>0.68292682926829273</v>
      </c>
      <c r="R25" s="177">
        <v>0.22580645161290322</v>
      </c>
      <c r="S25" s="177">
        <v>0.14193548387096774</v>
      </c>
      <c r="T25" s="177">
        <v>0.36774193548387096</v>
      </c>
      <c r="U25" s="177">
        <v>5.1612903225806452E-2</v>
      </c>
      <c r="V25" s="177">
        <v>0.34838709677419355</v>
      </c>
      <c r="W25" s="177">
        <v>3.2258064516129031E-2</v>
      </c>
      <c r="X25" s="177">
        <v>5.1612903225806452E-2</v>
      </c>
      <c r="Y25" s="177">
        <v>7.7419354838709667E-2</v>
      </c>
      <c r="Z25" s="177">
        <v>9.6774193548387094E-2</v>
      </c>
      <c r="AA25" s="177">
        <v>4.5161290322580643E-2</v>
      </c>
      <c r="AB25" s="177">
        <v>1.9354838709677417E-2</v>
      </c>
      <c r="AC25" s="177">
        <v>5.8064516129032261E-2</v>
      </c>
      <c r="AD25" s="176">
        <v>155</v>
      </c>
      <c r="AE25" s="177">
        <v>0.94512195121951215</v>
      </c>
      <c r="AF25" s="177">
        <v>0.75</v>
      </c>
      <c r="AG25" s="176">
        <v>123</v>
      </c>
      <c r="AH25" s="177">
        <v>0.66</v>
      </c>
      <c r="AI25" s="177">
        <v>0.31333333333333335</v>
      </c>
      <c r="AJ25" s="177">
        <v>0.12666666666666668</v>
      </c>
      <c r="AK25" s="177">
        <v>0.56666666666666665</v>
      </c>
      <c r="AL25" s="177">
        <v>0.56666666666666665</v>
      </c>
      <c r="AM25" s="177">
        <v>0.48666666666666664</v>
      </c>
      <c r="AN25" s="177">
        <v>0.34666666666666662</v>
      </c>
      <c r="AO25" s="177">
        <v>0.15333333333333335</v>
      </c>
      <c r="AP25" s="177">
        <v>0.14666666666666667</v>
      </c>
      <c r="AQ25" s="177">
        <v>5.333333333333333E-2</v>
      </c>
      <c r="AR25" s="176">
        <v>150</v>
      </c>
      <c r="AS25" s="177">
        <v>0.91463414634146345</v>
      </c>
      <c r="AT25" s="178">
        <v>9.7142857142857135</v>
      </c>
      <c r="AU25" s="176">
        <v>154</v>
      </c>
      <c r="AV25" s="177">
        <v>0.93902439024390238</v>
      </c>
      <c r="AW25" s="178">
        <v>9.8181818181818183</v>
      </c>
      <c r="AX25" s="176">
        <v>154</v>
      </c>
      <c r="AY25" s="177">
        <v>0.93902439024390238</v>
      </c>
      <c r="AZ25" s="178">
        <v>9.7449664429530198</v>
      </c>
      <c r="BA25" s="176">
        <v>149</v>
      </c>
      <c r="BB25" s="177">
        <v>0.90853658536585369</v>
      </c>
      <c r="BC25" s="177">
        <v>0.72839506172839508</v>
      </c>
      <c r="BD25" s="177">
        <v>0.2160493827160494</v>
      </c>
      <c r="BE25" s="177">
        <v>3.0864197530864199E-2</v>
      </c>
      <c r="BF25" s="177">
        <v>2.469135802469136E-2</v>
      </c>
      <c r="BG25" s="177">
        <v>0</v>
      </c>
      <c r="BH25" s="176">
        <v>162</v>
      </c>
      <c r="BI25" s="177">
        <v>0.98780487804878048</v>
      </c>
      <c r="BJ25" s="177">
        <v>0.79999999999999993</v>
      </c>
      <c r="BK25" s="177">
        <v>0.16249999999999998</v>
      </c>
      <c r="BL25" s="177">
        <v>1.8749999999999996E-2</v>
      </c>
      <c r="BM25" s="177">
        <v>1.8749999999999996E-2</v>
      </c>
      <c r="BN25" s="177">
        <v>0</v>
      </c>
      <c r="BO25" s="176">
        <v>160</v>
      </c>
      <c r="BP25" s="177">
        <v>0.97560975609756095</v>
      </c>
      <c r="BQ25" s="177">
        <v>0.83536585365853644</v>
      </c>
      <c r="BR25" s="177">
        <v>0.12804878048780488</v>
      </c>
      <c r="BS25" s="177">
        <v>1.8292682926829264E-2</v>
      </c>
      <c r="BT25" s="177">
        <v>1.8292682926829264E-2</v>
      </c>
      <c r="BU25" s="177">
        <v>0</v>
      </c>
      <c r="BV25" s="176">
        <v>164</v>
      </c>
      <c r="BW25" s="177">
        <v>1</v>
      </c>
      <c r="BX25" s="177">
        <v>0.84146341463414631</v>
      </c>
      <c r="BY25" s="177">
        <v>0.12804878048780488</v>
      </c>
      <c r="BZ25" s="177">
        <v>2.4390243902439022E-2</v>
      </c>
      <c r="CA25" s="177">
        <v>6.0975609756097554E-3</v>
      </c>
      <c r="CB25" s="177">
        <v>0</v>
      </c>
      <c r="CC25" s="176">
        <v>164</v>
      </c>
      <c r="CD25" s="177">
        <v>1</v>
      </c>
      <c r="CE25" s="177">
        <v>0.61184210526315785</v>
      </c>
      <c r="CF25" s="177">
        <v>0.18421052631578946</v>
      </c>
      <c r="CG25" s="177">
        <v>7.8947368421052627E-2</v>
      </c>
      <c r="CH25" s="177">
        <v>7.8947368421052627E-2</v>
      </c>
      <c r="CI25" s="177">
        <v>4.6052631578947366E-2</v>
      </c>
      <c r="CJ25" s="176">
        <v>152</v>
      </c>
      <c r="CK25" s="177">
        <v>0.92682926829268297</v>
      </c>
      <c r="CL25" s="177">
        <v>0.80246913580246915</v>
      </c>
      <c r="CM25" s="177">
        <v>0.16049382716049382</v>
      </c>
      <c r="CN25" s="177">
        <v>3.0864197530864199E-2</v>
      </c>
      <c r="CO25" s="177">
        <v>6.17283950617284E-3</v>
      </c>
      <c r="CP25" s="177">
        <v>0</v>
      </c>
      <c r="CQ25" s="176">
        <v>162</v>
      </c>
      <c r="CR25" s="177">
        <v>0.98780487804878048</v>
      </c>
      <c r="CS25" s="177">
        <v>0.79687499999999989</v>
      </c>
      <c r="CT25" s="177">
        <v>0.109375</v>
      </c>
      <c r="CU25" s="177">
        <v>7.8125E-2</v>
      </c>
      <c r="CV25" s="177">
        <v>1.5625E-2</v>
      </c>
      <c r="CW25" s="177">
        <v>0</v>
      </c>
      <c r="CX25" s="176">
        <v>64</v>
      </c>
      <c r="CY25" s="177">
        <v>0.3902439024390244</v>
      </c>
      <c r="CZ25" s="177">
        <v>0.41071428571428575</v>
      </c>
      <c r="DA25" s="177">
        <v>0.23214285714285715</v>
      </c>
      <c r="DB25" s="177">
        <v>0.14285714285714285</v>
      </c>
      <c r="DC25" s="177">
        <v>0.19642857142857145</v>
      </c>
      <c r="DD25" s="177">
        <v>1.7857142857142856E-2</v>
      </c>
      <c r="DE25" s="176">
        <v>56</v>
      </c>
      <c r="DF25" s="177">
        <v>0.34146341463414637</v>
      </c>
      <c r="DG25" s="177">
        <v>0.42105263157894735</v>
      </c>
      <c r="DH25" s="177">
        <v>0.38157894736842102</v>
      </c>
      <c r="DI25" s="177">
        <v>0.10526315789473684</v>
      </c>
      <c r="DJ25" s="177">
        <v>6.5789473684210523E-2</v>
      </c>
      <c r="DK25" s="177">
        <v>2.6315789473684209E-2</v>
      </c>
      <c r="DL25" s="176">
        <v>76</v>
      </c>
      <c r="DM25" s="177">
        <v>0.46341463414634149</v>
      </c>
      <c r="DN25" s="177">
        <v>0.430379746835443</v>
      </c>
      <c r="DO25" s="177">
        <v>0.4050632911392405</v>
      </c>
      <c r="DP25" s="177">
        <v>0.11392405063291139</v>
      </c>
      <c r="DQ25" s="177">
        <v>2.5316455696202531E-2</v>
      </c>
      <c r="DR25" s="177">
        <v>2.5316455696202531E-2</v>
      </c>
      <c r="DS25" s="176">
        <v>79</v>
      </c>
      <c r="DT25" s="177">
        <v>0.48170731707317072</v>
      </c>
      <c r="DU25" s="177">
        <v>0.56000000000000005</v>
      </c>
      <c r="DV25" s="177">
        <v>0.26</v>
      </c>
      <c r="DW25" s="177">
        <v>0.16</v>
      </c>
      <c r="DX25" s="177">
        <v>0.02</v>
      </c>
      <c r="DY25" s="177">
        <v>0</v>
      </c>
      <c r="DZ25" s="176">
        <v>50</v>
      </c>
      <c r="EA25" s="177">
        <v>0.3048780487804878</v>
      </c>
      <c r="EB25" s="177">
        <v>0.65957446808510634</v>
      </c>
      <c r="EC25" s="177">
        <v>0.19148936170212766</v>
      </c>
      <c r="ED25" s="177">
        <v>0.1276595744680851</v>
      </c>
      <c r="EE25" s="177">
        <v>0</v>
      </c>
      <c r="EF25" s="177">
        <v>2.1276595744680851E-2</v>
      </c>
      <c r="EG25" s="176">
        <v>47</v>
      </c>
      <c r="EH25" s="177">
        <v>0.28658536585365851</v>
      </c>
      <c r="EI25" s="177">
        <v>0.85714285714285721</v>
      </c>
      <c r="EJ25" s="177">
        <v>0.12422360248447206</v>
      </c>
      <c r="EK25" s="177">
        <v>6.2111801242236021E-3</v>
      </c>
      <c r="EL25" s="177">
        <v>6.2111801242236021E-3</v>
      </c>
      <c r="EM25" s="177">
        <v>6.2111801242236021E-3</v>
      </c>
      <c r="EN25" s="176">
        <v>161</v>
      </c>
      <c r="EO25" s="177">
        <v>0.98170731707317072</v>
      </c>
      <c r="EP25" s="177">
        <v>0.72164948453608246</v>
      </c>
      <c r="EQ25" s="177">
        <v>0.21649484536082475</v>
      </c>
      <c r="ER25" s="177">
        <v>4.1237113402061855E-2</v>
      </c>
      <c r="ES25" s="177">
        <v>1.0309278350515464E-2</v>
      </c>
      <c r="ET25" s="177">
        <v>1.0309278350515464E-2</v>
      </c>
      <c r="EU25" s="176">
        <v>97</v>
      </c>
      <c r="EV25" s="177">
        <v>0.59146341463414631</v>
      </c>
      <c r="EW25" s="177">
        <v>0.77922077922077915</v>
      </c>
      <c r="EX25" s="177">
        <v>0.15584415584415581</v>
      </c>
      <c r="EY25" s="177">
        <v>5.1948051948051945E-2</v>
      </c>
      <c r="EZ25" s="177">
        <v>0</v>
      </c>
      <c r="FA25" s="177">
        <v>1.2987012987012986E-2</v>
      </c>
      <c r="FB25" s="176">
        <v>77</v>
      </c>
      <c r="FC25" s="177">
        <v>0.46951219512195119</v>
      </c>
      <c r="FD25" s="177">
        <v>0.78723404255319152</v>
      </c>
      <c r="FE25" s="177">
        <v>0.14184397163120568</v>
      </c>
      <c r="FF25" s="177">
        <v>5.6737588652482275E-2</v>
      </c>
      <c r="FG25" s="177">
        <v>1.4184397163120569E-2</v>
      </c>
      <c r="FH25" s="177">
        <v>0</v>
      </c>
      <c r="FI25" s="176">
        <v>141</v>
      </c>
      <c r="FJ25" s="177">
        <v>0.8597560975609756</v>
      </c>
      <c r="FK25" s="177">
        <v>0.83333333333333337</v>
      </c>
      <c r="FL25" s="177">
        <v>0.14492753623188406</v>
      </c>
      <c r="FM25" s="177">
        <v>2.1739130434782605E-2</v>
      </c>
      <c r="FN25" s="177">
        <v>0</v>
      </c>
      <c r="FO25" s="177">
        <v>0</v>
      </c>
      <c r="FP25" s="176">
        <v>138</v>
      </c>
      <c r="FQ25" s="177">
        <v>0.84146341463414631</v>
      </c>
      <c r="FR25" s="177">
        <v>0.56923076923076921</v>
      </c>
      <c r="FS25" s="177">
        <v>0.32307692307692309</v>
      </c>
      <c r="FT25" s="177">
        <v>6.1538461538461535E-2</v>
      </c>
      <c r="FU25" s="177">
        <v>3.0769230769230767E-2</v>
      </c>
      <c r="FV25" s="177">
        <v>1.5384615384615384E-2</v>
      </c>
      <c r="FW25" s="176">
        <v>65</v>
      </c>
      <c r="FX25" s="177">
        <v>0.39634146341463417</v>
      </c>
      <c r="FY25" s="177">
        <v>0.6785714285714286</v>
      </c>
      <c r="FZ25" s="177">
        <v>0.19642857142857145</v>
      </c>
      <c r="GA25" s="177">
        <v>3.5714285714285712E-2</v>
      </c>
      <c r="GB25" s="177">
        <v>7.1428571428571425E-2</v>
      </c>
      <c r="GC25" s="177">
        <v>1.7857142857142856E-2</v>
      </c>
      <c r="GD25" s="176">
        <v>56</v>
      </c>
      <c r="GE25" s="177">
        <v>0.34146341463414637</v>
      </c>
      <c r="GF25" s="177">
        <v>0.7846153846153846</v>
      </c>
      <c r="GG25" s="177">
        <v>0.16923076923076924</v>
      </c>
      <c r="GH25" s="177">
        <v>4.6153846153846149E-2</v>
      </c>
      <c r="GI25" s="177">
        <v>0</v>
      </c>
      <c r="GJ25" s="177">
        <v>0</v>
      </c>
      <c r="GK25" s="176">
        <v>65</v>
      </c>
      <c r="GL25" s="177">
        <v>0.39634146341463417</v>
      </c>
      <c r="GM25" s="179" t="s">
        <v>232</v>
      </c>
      <c r="GN25" s="179" t="s">
        <v>232</v>
      </c>
      <c r="GO25" s="179" t="s">
        <v>232</v>
      </c>
      <c r="GP25" s="179" t="s">
        <v>232</v>
      </c>
      <c r="GQ25" s="179" t="s">
        <v>232</v>
      </c>
      <c r="GR25" s="176">
        <v>0</v>
      </c>
      <c r="GS25" s="177">
        <v>0</v>
      </c>
      <c r="GT25" s="179" t="s">
        <v>232</v>
      </c>
      <c r="GU25" s="179" t="s">
        <v>232</v>
      </c>
      <c r="GV25" s="179" t="s">
        <v>232</v>
      </c>
      <c r="GW25" s="179" t="s">
        <v>232</v>
      </c>
      <c r="GX25" s="179" t="s">
        <v>232</v>
      </c>
      <c r="GY25" s="176">
        <v>0</v>
      </c>
      <c r="GZ25" s="177">
        <v>0</v>
      </c>
      <c r="HA25" s="179" t="s">
        <v>232</v>
      </c>
      <c r="HB25" s="179" t="s">
        <v>232</v>
      </c>
      <c r="HC25" s="179" t="s">
        <v>232</v>
      </c>
      <c r="HD25" s="179" t="s">
        <v>232</v>
      </c>
      <c r="HE25" s="179" t="s">
        <v>232</v>
      </c>
      <c r="HF25" s="176">
        <v>0</v>
      </c>
      <c r="HG25" s="177">
        <v>0</v>
      </c>
      <c r="HH25" s="178">
        <v>9.2972972972972965</v>
      </c>
      <c r="HI25" s="176">
        <v>148</v>
      </c>
      <c r="HJ25" s="177">
        <v>0.90243902439024393</v>
      </c>
      <c r="HK25" s="177">
        <v>0.6133333333333334</v>
      </c>
      <c r="HL25" s="177">
        <v>0.33999999999999997</v>
      </c>
      <c r="HM25" s="177">
        <v>3.9999999999999994E-2</v>
      </c>
      <c r="HN25" s="177">
        <v>0</v>
      </c>
      <c r="HO25" s="177">
        <v>6.6666666666666662E-3</v>
      </c>
      <c r="HP25" s="176">
        <v>150</v>
      </c>
      <c r="HQ25" s="177">
        <v>0.91463414634146345</v>
      </c>
      <c r="HR25" s="177">
        <v>0.67741935483870974</v>
      </c>
      <c r="HS25" s="177">
        <v>1.9354838709677417E-2</v>
      </c>
      <c r="HT25" s="177">
        <v>5.1612903225806452E-2</v>
      </c>
      <c r="HU25" s="177">
        <v>0.15483870967741933</v>
      </c>
      <c r="HV25" s="177">
        <v>6.4516129032258064E-3</v>
      </c>
      <c r="HW25" s="177">
        <v>6.4516129032258064E-3</v>
      </c>
      <c r="HX25" s="177">
        <v>8.3870967741935476E-2</v>
      </c>
      <c r="HY25" s="177">
        <v>3.2258064516129031E-2</v>
      </c>
      <c r="HZ25" s="177">
        <v>3.2258064516129031E-2</v>
      </c>
      <c r="IA25" s="177">
        <v>8.3870967741935476E-2</v>
      </c>
      <c r="IB25" s="176">
        <v>155</v>
      </c>
      <c r="IC25" s="177">
        <v>0.94512195121951215</v>
      </c>
      <c r="ID25" s="178">
        <v>3.9743589743589745</v>
      </c>
      <c r="IE25" s="176">
        <v>117</v>
      </c>
      <c r="IF25" s="177">
        <v>0.71341463414634143</v>
      </c>
      <c r="IG25" s="177">
        <v>0.37804878048780488</v>
      </c>
      <c r="IH25" s="177">
        <v>0.99275362318840576</v>
      </c>
      <c r="II25" s="177">
        <v>7.246376811594203E-3</v>
      </c>
      <c r="IJ25" s="176">
        <v>138</v>
      </c>
      <c r="IK25" s="177">
        <v>0.84146341463414631</v>
      </c>
      <c r="IL25" s="177">
        <v>0.82142857142857151</v>
      </c>
      <c r="IM25" s="177">
        <v>0.17857142857142858</v>
      </c>
      <c r="IN25" s="176">
        <v>56</v>
      </c>
      <c r="IO25" s="177">
        <v>0.34146341463414637</v>
      </c>
      <c r="IP25" s="177">
        <v>0.96202531645569622</v>
      </c>
      <c r="IQ25" s="177">
        <v>3.7974683544303792E-2</v>
      </c>
      <c r="IR25" s="176">
        <v>79</v>
      </c>
      <c r="IS25" s="177">
        <v>0.48170731707317072</v>
      </c>
      <c r="IT25" s="177">
        <v>0.96923076923076923</v>
      </c>
      <c r="IU25" s="177">
        <v>3.0769230769230767E-2</v>
      </c>
      <c r="IV25" s="176">
        <v>130</v>
      </c>
      <c r="IW25" s="177">
        <v>0.79268292682926833</v>
      </c>
      <c r="IX25" s="177">
        <v>0.97478991596638642</v>
      </c>
      <c r="IY25" s="177">
        <v>2.5210084033613443E-2</v>
      </c>
      <c r="IZ25" s="176">
        <v>119</v>
      </c>
      <c r="JA25" s="177">
        <v>0.72560975609756095</v>
      </c>
      <c r="JB25" s="177">
        <v>0.1402439024390244</v>
      </c>
      <c r="JC25" s="177">
        <v>0.52903225806451615</v>
      </c>
      <c r="JD25" s="177">
        <v>0.47096774193548391</v>
      </c>
      <c r="JE25" s="176">
        <v>155</v>
      </c>
      <c r="JF25" s="177">
        <v>0.94512195121951215</v>
      </c>
      <c r="JG25" s="177">
        <v>4.1958041958041953E-2</v>
      </c>
      <c r="JH25" s="177">
        <v>0.17482517482517482</v>
      </c>
      <c r="JI25" s="177">
        <v>0.41258741258741261</v>
      </c>
      <c r="JJ25" s="177">
        <v>0.30069930069930073</v>
      </c>
      <c r="JK25" s="177">
        <v>6.9930069930069935E-2</v>
      </c>
      <c r="JL25" s="176">
        <v>143</v>
      </c>
      <c r="JM25" s="177">
        <v>0.87195121951219512</v>
      </c>
      <c r="JN25" s="176">
        <v>126</v>
      </c>
      <c r="JO25" s="177">
        <v>0.76829268292682928</v>
      </c>
      <c r="JP25" s="179" t="s">
        <v>232</v>
      </c>
      <c r="JQ25" s="179" t="s">
        <v>232</v>
      </c>
      <c r="JR25" s="179" t="s">
        <v>232</v>
      </c>
      <c r="JS25" s="179" t="s">
        <v>232</v>
      </c>
      <c r="JT25" s="179" t="s">
        <v>232</v>
      </c>
      <c r="JU25" s="176">
        <v>0</v>
      </c>
      <c r="JV25" s="177">
        <v>0</v>
      </c>
      <c r="JW25" s="177">
        <v>1.3422818791946308E-2</v>
      </c>
      <c r="JX25" s="177">
        <v>0</v>
      </c>
      <c r="JY25" s="177">
        <v>1.3422818791946308E-2</v>
      </c>
      <c r="JZ25" s="177">
        <v>0.97315436241610742</v>
      </c>
      <c r="KA25" s="177">
        <v>0</v>
      </c>
      <c r="KB25" s="176">
        <v>149</v>
      </c>
      <c r="KC25" s="177">
        <v>0.90853658536585369</v>
      </c>
      <c r="KD25" s="177">
        <v>0.82432432432432423</v>
      </c>
      <c r="KE25" s="177">
        <v>8.1081081081081072E-2</v>
      </c>
      <c r="KF25" s="177">
        <v>6.7567567567567571E-2</v>
      </c>
      <c r="KG25" s="177">
        <v>2.7027027027027025E-2</v>
      </c>
      <c r="KH25" s="177">
        <v>2.0270270270270268E-2</v>
      </c>
      <c r="KI25" s="177">
        <v>2.0270270270270268E-2</v>
      </c>
      <c r="KJ25" s="177">
        <v>2.0270270270270268E-2</v>
      </c>
      <c r="KK25" s="177">
        <v>2.0270270270270268E-2</v>
      </c>
      <c r="KL25" s="177">
        <v>2.7027027027027025E-2</v>
      </c>
      <c r="KM25" s="176">
        <v>148</v>
      </c>
      <c r="KN25" s="180">
        <v>0.90243902439024393</v>
      </c>
    </row>
    <row r="26" spans="1:300" s="150" customFormat="1" ht="24" customHeight="1" x14ac:dyDescent="0.25">
      <c r="A26" s="181">
        <v>55</v>
      </c>
      <c r="B26" s="182" t="s">
        <v>255</v>
      </c>
      <c r="C26" s="183" t="s">
        <v>4</v>
      </c>
      <c r="D26" s="183" t="s">
        <v>0</v>
      </c>
      <c r="E26" s="184">
        <v>171</v>
      </c>
      <c r="F26" s="185">
        <v>0.1699346405228758</v>
      </c>
      <c r="G26" s="185">
        <v>0.83006535947712412</v>
      </c>
      <c r="H26" s="184">
        <v>153</v>
      </c>
      <c r="I26" s="185">
        <v>0.89473684210526316</v>
      </c>
      <c r="J26" s="185">
        <v>0.84962406015037584</v>
      </c>
      <c r="K26" s="185">
        <v>0.15037593984962405</v>
      </c>
      <c r="L26" s="184">
        <v>133</v>
      </c>
      <c r="M26" s="185">
        <v>0.77777777777777779</v>
      </c>
      <c r="N26" s="185">
        <v>0.53278688524590156</v>
      </c>
      <c r="O26" s="185">
        <v>0.46721311475409832</v>
      </c>
      <c r="P26" s="184">
        <v>122</v>
      </c>
      <c r="Q26" s="185">
        <v>0.71345029239766078</v>
      </c>
      <c r="R26" s="185">
        <v>0.17532467532467533</v>
      </c>
      <c r="S26" s="185">
        <v>9.0909090909090912E-2</v>
      </c>
      <c r="T26" s="185">
        <v>0.60389610389610382</v>
      </c>
      <c r="U26" s="185">
        <v>3.896103896103896E-2</v>
      </c>
      <c r="V26" s="185">
        <v>0.25324675324675322</v>
      </c>
      <c r="W26" s="185">
        <v>3.2467532467532464E-2</v>
      </c>
      <c r="X26" s="185">
        <v>3.896103896103896E-2</v>
      </c>
      <c r="Y26" s="185">
        <v>7.792207792207792E-2</v>
      </c>
      <c r="Z26" s="185">
        <v>7.1428571428571425E-2</v>
      </c>
      <c r="AA26" s="185">
        <v>3.2467532467532464E-2</v>
      </c>
      <c r="AB26" s="185">
        <v>6.4935064935064931E-3</v>
      </c>
      <c r="AC26" s="185">
        <v>7.1428571428571425E-2</v>
      </c>
      <c r="AD26" s="184">
        <v>154</v>
      </c>
      <c r="AE26" s="185">
        <v>0.90058479532163738</v>
      </c>
      <c r="AF26" s="185">
        <v>0.64912280701754388</v>
      </c>
      <c r="AG26" s="184">
        <v>111</v>
      </c>
      <c r="AH26" s="185">
        <v>0.61643835616438369</v>
      </c>
      <c r="AI26" s="185">
        <v>0.53424657534246578</v>
      </c>
      <c r="AJ26" s="185">
        <v>0.12328767123287671</v>
      </c>
      <c r="AK26" s="185">
        <v>0.20547945205479454</v>
      </c>
      <c r="AL26" s="185">
        <v>0.58904109589041098</v>
      </c>
      <c r="AM26" s="185">
        <v>0.39726027397260277</v>
      </c>
      <c r="AN26" s="185">
        <v>0.36986301369863017</v>
      </c>
      <c r="AO26" s="185">
        <v>0.13698630136986301</v>
      </c>
      <c r="AP26" s="185">
        <v>9.5890410958904118E-2</v>
      </c>
      <c r="AQ26" s="185">
        <v>7.5342465753424667E-2</v>
      </c>
      <c r="AR26" s="184">
        <v>146</v>
      </c>
      <c r="AS26" s="185">
        <v>0.85380116959064323</v>
      </c>
      <c r="AT26" s="186">
        <v>9.7114093959731544</v>
      </c>
      <c r="AU26" s="184">
        <v>149</v>
      </c>
      <c r="AV26" s="185">
        <v>0.87134502923976609</v>
      </c>
      <c r="AW26" s="186">
        <v>9.7549668874172184</v>
      </c>
      <c r="AX26" s="184">
        <v>151</v>
      </c>
      <c r="AY26" s="185">
        <v>0.88304093567251463</v>
      </c>
      <c r="AZ26" s="186">
        <v>9.7535211267605639</v>
      </c>
      <c r="BA26" s="184">
        <v>142</v>
      </c>
      <c r="BB26" s="185">
        <v>0.83040935672514615</v>
      </c>
      <c r="BC26" s="185">
        <v>0.66060606060606064</v>
      </c>
      <c r="BD26" s="185">
        <v>0.28484848484848485</v>
      </c>
      <c r="BE26" s="185">
        <v>2.4242424242424242E-2</v>
      </c>
      <c r="BF26" s="185">
        <v>2.4242424242424242E-2</v>
      </c>
      <c r="BG26" s="185">
        <v>6.0606060606060606E-3</v>
      </c>
      <c r="BH26" s="184">
        <v>165</v>
      </c>
      <c r="BI26" s="185">
        <v>0.96491228070175439</v>
      </c>
      <c r="BJ26" s="185">
        <v>0.83229813664596275</v>
      </c>
      <c r="BK26" s="185">
        <v>0.14285714285714285</v>
      </c>
      <c r="BL26" s="185">
        <v>1.8633540372670808E-2</v>
      </c>
      <c r="BM26" s="185">
        <v>6.2111801242236029E-3</v>
      </c>
      <c r="BN26" s="185">
        <v>0</v>
      </c>
      <c r="BO26" s="184">
        <v>161</v>
      </c>
      <c r="BP26" s="185">
        <v>0.94152046783625731</v>
      </c>
      <c r="BQ26" s="185">
        <v>0.6826347305389221</v>
      </c>
      <c r="BR26" s="185">
        <v>0.25149700598802394</v>
      </c>
      <c r="BS26" s="185">
        <v>4.790419161676647E-2</v>
      </c>
      <c r="BT26" s="185">
        <v>1.7964071856287425E-2</v>
      </c>
      <c r="BU26" s="185">
        <v>0</v>
      </c>
      <c r="BV26" s="184">
        <v>167</v>
      </c>
      <c r="BW26" s="185">
        <v>0.97660818713450293</v>
      </c>
      <c r="BX26" s="185">
        <v>0.69461077844311381</v>
      </c>
      <c r="BY26" s="185">
        <v>0.23952095808383234</v>
      </c>
      <c r="BZ26" s="185">
        <v>4.1916167664670663E-2</v>
      </c>
      <c r="CA26" s="185">
        <v>2.3952095808383235E-2</v>
      </c>
      <c r="CB26" s="185">
        <v>0</v>
      </c>
      <c r="CC26" s="184">
        <v>167</v>
      </c>
      <c r="CD26" s="185">
        <v>0.97660818713450293</v>
      </c>
      <c r="CE26" s="185">
        <v>0.65408805031446537</v>
      </c>
      <c r="CF26" s="185">
        <v>0.26415094339622641</v>
      </c>
      <c r="CG26" s="185">
        <v>6.9182389937106917E-2</v>
      </c>
      <c r="CH26" s="185">
        <v>6.2893081761006293E-3</v>
      </c>
      <c r="CI26" s="185">
        <v>6.2893081761006293E-3</v>
      </c>
      <c r="CJ26" s="184">
        <v>159</v>
      </c>
      <c r="CK26" s="185">
        <v>0.92982456140350878</v>
      </c>
      <c r="CL26" s="185">
        <v>0.89221556886227549</v>
      </c>
      <c r="CM26" s="185">
        <v>9.580838323353294E-2</v>
      </c>
      <c r="CN26" s="185">
        <v>1.1976047904191617E-2</v>
      </c>
      <c r="CO26" s="185">
        <v>0</v>
      </c>
      <c r="CP26" s="185">
        <v>0</v>
      </c>
      <c r="CQ26" s="184">
        <v>167</v>
      </c>
      <c r="CR26" s="185">
        <v>0.97660818713450293</v>
      </c>
      <c r="CS26" s="185">
        <v>0.6875</v>
      </c>
      <c r="CT26" s="185">
        <v>0.20833333333333334</v>
      </c>
      <c r="CU26" s="185">
        <v>6.25E-2</v>
      </c>
      <c r="CV26" s="185">
        <v>2.0833333333333332E-2</v>
      </c>
      <c r="CW26" s="185">
        <v>2.0833333333333332E-2</v>
      </c>
      <c r="CX26" s="184">
        <v>48</v>
      </c>
      <c r="CY26" s="185">
        <v>0.2807017543859649</v>
      </c>
      <c r="CZ26" s="185">
        <v>0.40476190476190477</v>
      </c>
      <c r="DA26" s="185">
        <v>0.26190476190476192</v>
      </c>
      <c r="DB26" s="185">
        <v>0.14285714285714285</v>
      </c>
      <c r="DC26" s="185">
        <v>0.11904761904761905</v>
      </c>
      <c r="DD26" s="185">
        <v>7.1428571428571425E-2</v>
      </c>
      <c r="DE26" s="184">
        <v>42</v>
      </c>
      <c r="DF26" s="185">
        <v>0.24561403508771928</v>
      </c>
      <c r="DG26" s="185">
        <v>0.34782608695652173</v>
      </c>
      <c r="DH26" s="185">
        <v>0.44927536231884058</v>
      </c>
      <c r="DI26" s="185">
        <v>0.14492753623188406</v>
      </c>
      <c r="DJ26" s="185">
        <v>4.3478260869565216E-2</v>
      </c>
      <c r="DK26" s="185">
        <v>1.4492753623188406E-2</v>
      </c>
      <c r="DL26" s="184">
        <v>69</v>
      </c>
      <c r="DM26" s="185">
        <v>0.40350877192982454</v>
      </c>
      <c r="DN26" s="185">
        <v>0.4264705882352941</v>
      </c>
      <c r="DO26" s="185">
        <v>0.38235294117647056</v>
      </c>
      <c r="DP26" s="185">
        <v>0.14705882352941177</v>
      </c>
      <c r="DQ26" s="185">
        <v>2.9411764705882353E-2</v>
      </c>
      <c r="DR26" s="185">
        <v>1.4705882352941176E-2</v>
      </c>
      <c r="DS26" s="184">
        <v>68</v>
      </c>
      <c r="DT26" s="185">
        <v>0.39766081871345027</v>
      </c>
      <c r="DU26" s="185">
        <v>0.45283018867924529</v>
      </c>
      <c r="DV26" s="185">
        <v>0.37735849056603776</v>
      </c>
      <c r="DW26" s="185">
        <v>0.13207547169811321</v>
      </c>
      <c r="DX26" s="185">
        <v>1.8867924528301886E-2</v>
      </c>
      <c r="DY26" s="185">
        <v>1.8867924528301886E-2</v>
      </c>
      <c r="DZ26" s="184">
        <v>53</v>
      </c>
      <c r="EA26" s="185">
        <v>0.30994152046783624</v>
      </c>
      <c r="EB26" s="185">
        <v>0.46808510638297879</v>
      </c>
      <c r="EC26" s="185">
        <v>0.31914893617021278</v>
      </c>
      <c r="ED26" s="185">
        <v>0.19148936170212766</v>
      </c>
      <c r="EE26" s="185">
        <v>2.1276595744680851E-2</v>
      </c>
      <c r="EF26" s="185">
        <v>0</v>
      </c>
      <c r="EG26" s="184">
        <v>47</v>
      </c>
      <c r="EH26" s="185">
        <v>0.27485380116959063</v>
      </c>
      <c r="EI26" s="185">
        <v>0.89880952380952384</v>
      </c>
      <c r="EJ26" s="185">
        <v>9.5238095238095247E-2</v>
      </c>
      <c r="EK26" s="185">
        <v>0</v>
      </c>
      <c r="EL26" s="185">
        <v>5.9523809523809529E-3</v>
      </c>
      <c r="EM26" s="185">
        <v>0</v>
      </c>
      <c r="EN26" s="184">
        <v>168</v>
      </c>
      <c r="EO26" s="185">
        <v>0.98245614035087714</v>
      </c>
      <c r="EP26" s="185">
        <v>0.64077669902912626</v>
      </c>
      <c r="EQ26" s="185">
        <v>0.30097087378640774</v>
      </c>
      <c r="ER26" s="185">
        <v>5.8252427184466021E-2</v>
      </c>
      <c r="ES26" s="185">
        <v>0</v>
      </c>
      <c r="ET26" s="185">
        <v>0</v>
      </c>
      <c r="EU26" s="184">
        <v>103</v>
      </c>
      <c r="EV26" s="185">
        <v>0.60233918128654973</v>
      </c>
      <c r="EW26" s="185">
        <v>0.625</v>
      </c>
      <c r="EX26" s="185">
        <v>0.34375</v>
      </c>
      <c r="EY26" s="185">
        <v>3.125E-2</v>
      </c>
      <c r="EZ26" s="185">
        <v>0</v>
      </c>
      <c r="FA26" s="185">
        <v>0</v>
      </c>
      <c r="FB26" s="184">
        <v>96</v>
      </c>
      <c r="FC26" s="185">
        <v>0.56140350877192979</v>
      </c>
      <c r="FD26" s="185">
        <v>0.76428571428571423</v>
      </c>
      <c r="FE26" s="185">
        <v>0.2142857142857143</v>
      </c>
      <c r="FF26" s="185">
        <v>7.1428571428571426E-3</v>
      </c>
      <c r="FG26" s="185">
        <v>7.1428571428571426E-3</v>
      </c>
      <c r="FH26" s="185">
        <v>7.1428571428571426E-3</v>
      </c>
      <c r="FI26" s="184">
        <v>140</v>
      </c>
      <c r="FJ26" s="185">
        <v>0.81871345029239762</v>
      </c>
      <c r="FK26" s="185">
        <v>0.76811594202898548</v>
      </c>
      <c r="FL26" s="185">
        <v>0.21739130434782611</v>
      </c>
      <c r="FM26" s="185">
        <v>7.246376811594203E-3</v>
      </c>
      <c r="FN26" s="185">
        <v>7.246376811594203E-3</v>
      </c>
      <c r="FO26" s="185">
        <v>0</v>
      </c>
      <c r="FP26" s="184">
        <v>138</v>
      </c>
      <c r="FQ26" s="185">
        <v>0.80701754385964908</v>
      </c>
      <c r="FR26" s="185">
        <v>0.56944444444444442</v>
      </c>
      <c r="FS26" s="185">
        <v>0.3611111111111111</v>
      </c>
      <c r="FT26" s="185">
        <v>2.777777777777778E-2</v>
      </c>
      <c r="FU26" s="185">
        <v>4.1666666666666671E-2</v>
      </c>
      <c r="FV26" s="185">
        <v>0</v>
      </c>
      <c r="FW26" s="184">
        <v>72</v>
      </c>
      <c r="FX26" s="185">
        <v>0.42105263157894735</v>
      </c>
      <c r="FY26" s="185">
        <v>0.69811320754716977</v>
      </c>
      <c r="FZ26" s="185">
        <v>0.18867924528301888</v>
      </c>
      <c r="GA26" s="185">
        <v>7.5471698113207544E-2</v>
      </c>
      <c r="GB26" s="185">
        <v>3.7735849056603772E-2</v>
      </c>
      <c r="GC26" s="185">
        <v>0</v>
      </c>
      <c r="GD26" s="184">
        <v>53</v>
      </c>
      <c r="GE26" s="185">
        <v>0.30994152046783624</v>
      </c>
      <c r="GF26" s="185">
        <v>0.66153846153846152</v>
      </c>
      <c r="GG26" s="185">
        <v>0.24615384615384614</v>
      </c>
      <c r="GH26" s="185">
        <v>1.5384615384615384E-2</v>
      </c>
      <c r="GI26" s="185">
        <v>4.6153846153846149E-2</v>
      </c>
      <c r="GJ26" s="185">
        <v>3.0769230769230767E-2</v>
      </c>
      <c r="GK26" s="184">
        <v>65</v>
      </c>
      <c r="GL26" s="185">
        <v>0.38011695906432746</v>
      </c>
      <c r="GM26" s="187" t="s">
        <v>232</v>
      </c>
      <c r="GN26" s="187" t="s">
        <v>232</v>
      </c>
      <c r="GO26" s="187" t="s">
        <v>232</v>
      </c>
      <c r="GP26" s="187" t="s">
        <v>232</v>
      </c>
      <c r="GQ26" s="187" t="s">
        <v>232</v>
      </c>
      <c r="GR26" s="184">
        <v>0</v>
      </c>
      <c r="GS26" s="185">
        <v>0</v>
      </c>
      <c r="GT26" s="187" t="s">
        <v>232</v>
      </c>
      <c r="GU26" s="187" t="s">
        <v>232</v>
      </c>
      <c r="GV26" s="187" t="s">
        <v>232</v>
      </c>
      <c r="GW26" s="187" t="s">
        <v>232</v>
      </c>
      <c r="GX26" s="187" t="s">
        <v>232</v>
      </c>
      <c r="GY26" s="184">
        <v>0</v>
      </c>
      <c r="GZ26" s="185">
        <v>0</v>
      </c>
      <c r="HA26" s="187" t="s">
        <v>232</v>
      </c>
      <c r="HB26" s="187" t="s">
        <v>232</v>
      </c>
      <c r="HC26" s="187" t="s">
        <v>232</v>
      </c>
      <c r="HD26" s="187" t="s">
        <v>232</v>
      </c>
      <c r="HE26" s="187" t="s">
        <v>232</v>
      </c>
      <c r="HF26" s="184">
        <v>0</v>
      </c>
      <c r="HG26" s="185">
        <v>0</v>
      </c>
      <c r="HH26" s="186">
        <v>9.3757961783439487</v>
      </c>
      <c r="HI26" s="184">
        <v>157</v>
      </c>
      <c r="HJ26" s="185">
        <v>0.91812865497076024</v>
      </c>
      <c r="HK26" s="185">
        <v>0.56862745098039214</v>
      </c>
      <c r="HL26" s="185">
        <v>0.34640522875816993</v>
      </c>
      <c r="HM26" s="185">
        <v>7.8431372549019607E-2</v>
      </c>
      <c r="HN26" s="185">
        <v>6.5359477124183E-3</v>
      </c>
      <c r="HO26" s="185">
        <v>0</v>
      </c>
      <c r="HP26" s="184">
        <v>153</v>
      </c>
      <c r="HQ26" s="185">
        <v>0.89473684210526316</v>
      </c>
      <c r="HR26" s="185">
        <v>0.68789808917197459</v>
      </c>
      <c r="HS26" s="185">
        <v>6.369426751592357E-3</v>
      </c>
      <c r="HT26" s="185">
        <v>0.10191082802547771</v>
      </c>
      <c r="HU26" s="185">
        <v>0.10191082802547771</v>
      </c>
      <c r="HV26" s="185">
        <v>1.2738853503184714E-2</v>
      </c>
      <c r="HW26" s="185">
        <v>6.369426751592357E-3</v>
      </c>
      <c r="HX26" s="185">
        <v>6.3694267515923567E-2</v>
      </c>
      <c r="HY26" s="185">
        <v>3.8216560509554139E-2</v>
      </c>
      <c r="HZ26" s="185">
        <v>3.8216560509554139E-2</v>
      </c>
      <c r="IA26" s="185">
        <v>0.12738853503184713</v>
      </c>
      <c r="IB26" s="184">
        <v>157</v>
      </c>
      <c r="IC26" s="185">
        <v>0.91812865497076024</v>
      </c>
      <c r="ID26" s="186">
        <v>3.4615384615384617</v>
      </c>
      <c r="IE26" s="184">
        <v>117</v>
      </c>
      <c r="IF26" s="185">
        <v>0.68421052631578949</v>
      </c>
      <c r="IG26" s="185">
        <v>0.23391812865497075</v>
      </c>
      <c r="IH26" s="185">
        <v>0.99290780141843971</v>
      </c>
      <c r="II26" s="185">
        <v>7.0921985815602835E-3</v>
      </c>
      <c r="IJ26" s="184">
        <v>141</v>
      </c>
      <c r="IK26" s="185">
        <v>0.82456140350877194</v>
      </c>
      <c r="IL26" s="185">
        <v>0.84905660377358494</v>
      </c>
      <c r="IM26" s="185">
        <v>0.15094339622641509</v>
      </c>
      <c r="IN26" s="184">
        <v>53</v>
      </c>
      <c r="IO26" s="185">
        <v>0.30994152046783624</v>
      </c>
      <c r="IP26" s="185">
        <v>0.98795180722891562</v>
      </c>
      <c r="IQ26" s="185">
        <v>1.2048192771084338E-2</v>
      </c>
      <c r="IR26" s="184">
        <v>83</v>
      </c>
      <c r="IS26" s="185">
        <v>0.4853801169590643</v>
      </c>
      <c r="IT26" s="185">
        <v>1</v>
      </c>
      <c r="IU26" s="185">
        <v>0</v>
      </c>
      <c r="IV26" s="184">
        <v>134</v>
      </c>
      <c r="IW26" s="185">
        <v>0.783625730994152</v>
      </c>
      <c r="IX26" s="185">
        <v>1</v>
      </c>
      <c r="IY26" s="185">
        <v>0</v>
      </c>
      <c r="IZ26" s="184">
        <v>128</v>
      </c>
      <c r="JA26" s="185">
        <v>0.74853801169590639</v>
      </c>
      <c r="JB26" s="185">
        <v>0.12865497076023391</v>
      </c>
      <c r="JC26" s="185">
        <v>0.50898203592814373</v>
      </c>
      <c r="JD26" s="185">
        <v>0.49101796407185627</v>
      </c>
      <c r="JE26" s="184">
        <v>167</v>
      </c>
      <c r="JF26" s="185">
        <v>0.97660818713450293</v>
      </c>
      <c r="JG26" s="185">
        <v>4.5454545454545456E-2</v>
      </c>
      <c r="JH26" s="185">
        <v>9.0909090909090912E-2</v>
      </c>
      <c r="JI26" s="185">
        <v>0.36363636363636365</v>
      </c>
      <c r="JJ26" s="185">
        <v>0.34415584415584416</v>
      </c>
      <c r="JK26" s="185">
        <v>0.15584415584415584</v>
      </c>
      <c r="JL26" s="184">
        <v>154</v>
      </c>
      <c r="JM26" s="185">
        <v>0.90058479532163738</v>
      </c>
      <c r="JN26" s="184">
        <v>149</v>
      </c>
      <c r="JO26" s="185">
        <v>0.87134502923976609</v>
      </c>
      <c r="JP26" s="185" t="s">
        <v>232</v>
      </c>
      <c r="JQ26" s="185" t="s">
        <v>232</v>
      </c>
      <c r="JR26" s="185" t="s">
        <v>232</v>
      </c>
      <c r="JS26" s="185" t="s">
        <v>232</v>
      </c>
      <c r="JT26" s="185" t="s">
        <v>232</v>
      </c>
      <c r="JU26" s="184">
        <v>0</v>
      </c>
      <c r="JV26" s="185">
        <v>0</v>
      </c>
      <c r="JW26" s="185">
        <v>0</v>
      </c>
      <c r="JX26" s="185">
        <v>6.2500000000000003E-3</v>
      </c>
      <c r="JY26" s="185">
        <v>0</v>
      </c>
      <c r="JZ26" s="185">
        <v>0.98749999999999993</v>
      </c>
      <c r="KA26" s="185">
        <v>6.2500000000000003E-3</v>
      </c>
      <c r="KB26" s="184">
        <v>160</v>
      </c>
      <c r="KC26" s="185">
        <v>0.93567251461988299</v>
      </c>
      <c r="KD26" s="185">
        <v>0.80952380952380953</v>
      </c>
      <c r="KE26" s="185">
        <v>0.10204081632653061</v>
      </c>
      <c r="KF26" s="185">
        <v>4.0816326530612249E-2</v>
      </c>
      <c r="KG26" s="185">
        <v>1.360544217687075E-2</v>
      </c>
      <c r="KH26" s="185">
        <v>0</v>
      </c>
      <c r="KI26" s="185">
        <v>2.0408163265306124E-2</v>
      </c>
      <c r="KJ26" s="185">
        <v>4.0816326530612249E-2</v>
      </c>
      <c r="KK26" s="185">
        <v>6.8027210884353748E-3</v>
      </c>
      <c r="KL26" s="185">
        <v>4.7619047619047623E-2</v>
      </c>
      <c r="KM26" s="184">
        <v>147</v>
      </c>
      <c r="KN26" s="188">
        <v>0.85964912280701755</v>
      </c>
    </row>
    <row r="27" spans="1:300" s="150" customFormat="1" ht="24" customHeight="1" x14ac:dyDescent="0.25">
      <c r="A27" s="173">
        <v>61</v>
      </c>
      <c r="B27" s="174" t="s">
        <v>305</v>
      </c>
      <c r="C27" s="175" t="s">
        <v>6</v>
      </c>
      <c r="D27" s="175" t="s">
        <v>0</v>
      </c>
      <c r="E27" s="176">
        <v>71</v>
      </c>
      <c r="F27" s="177">
        <v>0.18461538461538463</v>
      </c>
      <c r="G27" s="177">
        <v>0.81538461538461549</v>
      </c>
      <c r="H27" s="176">
        <v>65</v>
      </c>
      <c r="I27" s="177">
        <v>0.91549295774647887</v>
      </c>
      <c r="J27" s="177">
        <v>0.60377358490566035</v>
      </c>
      <c r="K27" s="177">
        <v>0.39622641509433959</v>
      </c>
      <c r="L27" s="176">
        <v>53</v>
      </c>
      <c r="M27" s="177">
        <v>0.74647887323943662</v>
      </c>
      <c r="N27" s="177">
        <v>0.23809523809523808</v>
      </c>
      <c r="O27" s="177">
        <v>0.76190476190476197</v>
      </c>
      <c r="P27" s="176">
        <v>42</v>
      </c>
      <c r="Q27" s="177">
        <v>0.59154929577464788</v>
      </c>
      <c r="R27" s="177">
        <v>0.56923076923076932</v>
      </c>
      <c r="S27" s="177">
        <v>1.5384615384615385E-2</v>
      </c>
      <c r="T27" s="177">
        <v>6.1538461538461542E-2</v>
      </c>
      <c r="U27" s="177">
        <v>4.6153846153846156E-2</v>
      </c>
      <c r="V27" s="177">
        <v>0.1076923076923077</v>
      </c>
      <c r="W27" s="177">
        <v>1.5384615384615385E-2</v>
      </c>
      <c r="X27" s="177">
        <v>0</v>
      </c>
      <c r="Y27" s="177">
        <v>0.35384615384615381</v>
      </c>
      <c r="Z27" s="177">
        <v>7.6923076923076913E-2</v>
      </c>
      <c r="AA27" s="177">
        <v>0</v>
      </c>
      <c r="AB27" s="177">
        <v>0</v>
      </c>
      <c r="AC27" s="177">
        <v>4.6153846153846156E-2</v>
      </c>
      <c r="AD27" s="176">
        <v>65</v>
      </c>
      <c r="AE27" s="177">
        <v>0.91549295774647887</v>
      </c>
      <c r="AF27" s="177">
        <v>0.83098591549295775</v>
      </c>
      <c r="AG27" s="176">
        <v>59</v>
      </c>
      <c r="AH27" s="177">
        <v>0.75384615384615383</v>
      </c>
      <c r="AI27" s="177">
        <v>3.0769230769230771E-2</v>
      </c>
      <c r="AJ27" s="177">
        <v>1.5384615384615385E-2</v>
      </c>
      <c r="AK27" s="177">
        <v>0.87692307692307703</v>
      </c>
      <c r="AL27" s="177">
        <v>0.56923076923076932</v>
      </c>
      <c r="AM27" s="177">
        <v>0.7384615384615385</v>
      </c>
      <c r="AN27" s="177">
        <v>0.49230769230769234</v>
      </c>
      <c r="AO27" s="177">
        <v>0.15384615384615383</v>
      </c>
      <c r="AP27" s="177">
        <v>0.26153846153846155</v>
      </c>
      <c r="AQ27" s="177">
        <v>3.0769230769230771E-2</v>
      </c>
      <c r="AR27" s="176">
        <v>65</v>
      </c>
      <c r="AS27" s="177">
        <v>0.91549295774647887</v>
      </c>
      <c r="AT27" s="178">
        <v>9.9230769230769234</v>
      </c>
      <c r="AU27" s="176">
        <v>65</v>
      </c>
      <c r="AV27" s="177">
        <v>0.91549295774647887</v>
      </c>
      <c r="AW27" s="178">
        <v>9.907692307692308</v>
      </c>
      <c r="AX27" s="176">
        <v>65</v>
      </c>
      <c r="AY27" s="177">
        <v>0.91549295774647887</v>
      </c>
      <c r="AZ27" s="178">
        <v>9.8125</v>
      </c>
      <c r="BA27" s="176">
        <v>64</v>
      </c>
      <c r="BB27" s="177">
        <v>0.90140845070422537</v>
      </c>
      <c r="BC27" s="177">
        <v>0.48529411764705888</v>
      </c>
      <c r="BD27" s="177">
        <v>0.38235294117647056</v>
      </c>
      <c r="BE27" s="177">
        <v>7.3529411764705871E-2</v>
      </c>
      <c r="BF27" s="177">
        <v>5.8823529411764705E-2</v>
      </c>
      <c r="BG27" s="177">
        <v>0</v>
      </c>
      <c r="BH27" s="176">
        <v>68</v>
      </c>
      <c r="BI27" s="177">
        <v>0.95774647887323938</v>
      </c>
      <c r="BJ27" s="177">
        <v>0.73529411764705888</v>
      </c>
      <c r="BK27" s="177">
        <v>0.20588235294117649</v>
      </c>
      <c r="BL27" s="177">
        <v>2.9411764705882353E-2</v>
      </c>
      <c r="BM27" s="177">
        <v>1.4705882352941176E-2</v>
      </c>
      <c r="BN27" s="177">
        <v>1.4705882352941176E-2</v>
      </c>
      <c r="BO27" s="176">
        <v>68</v>
      </c>
      <c r="BP27" s="177">
        <v>0.95774647887323938</v>
      </c>
      <c r="BQ27" s="177">
        <v>0.77272727272727271</v>
      </c>
      <c r="BR27" s="177">
        <v>0.15151515151515149</v>
      </c>
      <c r="BS27" s="177">
        <v>6.0606060606060601E-2</v>
      </c>
      <c r="BT27" s="177">
        <v>1.515151515151515E-2</v>
      </c>
      <c r="BU27" s="177">
        <v>0</v>
      </c>
      <c r="BV27" s="176">
        <v>66</v>
      </c>
      <c r="BW27" s="177">
        <v>0.92957746478873238</v>
      </c>
      <c r="BX27" s="177">
        <v>0.66176470588235292</v>
      </c>
      <c r="BY27" s="177">
        <v>0.25</v>
      </c>
      <c r="BZ27" s="177">
        <v>7.3529411764705871E-2</v>
      </c>
      <c r="CA27" s="177">
        <v>1.4705882352941176E-2</v>
      </c>
      <c r="CB27" s="177">
        <v>0</v>
      </c>
      <c r="CC27" s="176">
        <v>68</v>
      </c>
      <c r="CD27" s="177">
        <v>0.95774647887323938</v>
      </c>
      <c r="CE27" s="177">
        <v>0.72580645161290325</v>
      </c>
      <c r="CF27" s="177">
        <v>0.20967741935483872</v>
      </c>
      <c r="CG27" s="177">
        <v>6.4516129032258063E-2</v>
      </c>
      <c r="CH27" s="177">
        <v>0</v>
      </c>
      <c r="CI27" s="177">
        <v>0</v>
      </c>
      <c r="CJ27" s="176">
        <v>62</v>
      </c>
      <c r="CK27" s="177">
        <v>0.87323943661971826</v>
      </c>
      <c r="CL27" s="177">
        <v>0.88235294117647067</v>
      </c>
      <c r="CM27" s="177">
        <v>0.10294117647058824</v>
      </c>
      <c r="CN27" s="177">
        <v>1.4705882352941176E-2</v>
      </c>
      <c r="CO27" s="177">
        <v>0</v>
      </c>
      <c r="CP27" s="177">
        <v>0</v>
      </c>
      <c r="CQ27" s="176">
        <v>68</v>
      </c>
      <c r="CR27" s="177">
        <v>0.95774647887323938</v>
      </c>
      <c r="CS27" s="177">
        <v>0.84</v>
      </c>
      <c r="CT27" s="177">
        <v>0.12</v>
      </c>
      <c r="CU27" s="177">
        <v>0.04</v>
      </c>
      <c r="CV27" s="177">
        <v>0</v>
      </c>
      <c r="CW27" s="177">
        <v>0</v>
      </c>
      <c r="CX27" s="176">
        <v>25</v>
      </c>
      <c r="CY27" s="177">
        <v>0.352112676056338</v>
      </c>
      <c r="CZ27" s="177">
        <v>0.5</v>
      </c>
      <c r="DA27" s="177">
        <v>0.375</v>
      </c>
      <c r="DB27" s="177">
        <v>0.125</v>
      </c>
      <c r="DC27" s="177">
        <v>0</v>
      </c>
      <c r="DD27" s="177">
        <v>0</v>
      </c>
      <c r="DE27" s="176">
        <v>16</v>
      </c>
      <c r="DF27" s="177">
        <v>0.22535211267605634</v>
      </c>
      <c r="DG27" s="177">
        <v>0.51111111111111107</v>
      </c>
      <c r="DH27" s="177">
        <v>0.35555555555555557</v>
      </c>
      <c r="DI27" s="177">
        <v>0.1111111111111111</v>
      </c>
      <c r="DJ27" s="177">
        <v>2.2222222222222223E-2</v>
      </c>
      <c r="DK27" s="177">
        <v>0</v>
      </c>
      <c r="DL27" s="176">
        <v>45</v>
      </c>
      <c r="DM27" s="177">
        <v>0.63380281690140849</v>
      </c>
      <c r="DN27" s="177">
        <v>0.47619047619047616</v>
      </c>
      <c r="DO27" s="177">
        <v>0.42857142857142855</v>
      </c>
      <c r="DP27" s="177">
        <v>9.5238095238095247E-2</v>
      </c>
      <c r="DQ27" s="177">
        <v>0</v>
      </c>
      <c r="DR27" s="177">
        <v>0</v>
      </c>
      <c r="DS27" s="176">
        <v>42</v>
      </c>
      <c r="DT27" s="177">
        <v>0.59154929577464788</v>
      </c>
      <c r="DU27" s="177">
        <v>0.52380952380952384</v>
      </c>
      <c r="DV27" s="177">
        <v>0.38095238095238099</v>
      </c>
      <c r="DW27" s="177">
        <v>9.5238095238095247E-2</v>
      </c>
      <c r="DX27" s="177">
        <v>0</v>
      </c>
      <c r="DY27" s="177">
        <v>0</v>
      </c>
      <c r="DZ27" s="176">
        <v>21</v>
      </c>
      <c r="EA27" s="177">
        <v>0.29577464788732394</v>
      </c>
      <c r="EB27" s="177">
        <v>0.46666666666666667</v>
      </c>
      <c r="EC27" s="177">
        <v>0.39999999999999997</v>
      </c>
      <c r="ED27" s="177">
        <v>0.13333333333333333</v>
      </c>
      <c r="EE27" s="177">
        <v>0</v>
      </c>
      <c r="EF27" s="177">
        <v>0</v>
      </c>
      <c r="EG27" s="176">
        <v>15</v>
      </c>
      <c r="EH27" s="177">
        <v>0.21126760563380281</v>
      </c>
      <c r="EI27" s="177">
        <v>0.84285714285714275</v>
      </c>
      <c r="EJ27" s="177">
        <v>0.15714285714285714</v>
      </c>
      <c r="EK27" s="177">
        <v>0</v>
      </c>
      <c r="EL27" s="177">
        <v>0</v>
      </c>
      <c r="EM27" s="177">
        <v>0</v>
      </c>
      <c r="EN27" s="176">
        <v>70</v>
      </c>
      <c r="EO27" s="177">
        <v>0.9859154929577465</v>
      </c>
      <c r="EP27" s="177">
        <v>0.91666666666666674</v>
      </c>
      <c r="EQ27" s="177">
        <v>8.3333333333333329E-2</v>
      </c>
      <c r="ER27" s="177">
        <v>0</v>
      </c>
      <c r="ES27" s="177">
        <v>0</v>
      </c>
      <c r="ET27" s="177">
        <v>0</v>
      </c>
      <c r="EU27" s="176">
        <v>24</v>
      </c>
      <c r="EV27" s="177">
        <v>0.3380281690140845</v>
      </c>
      <c r="EW27" s="177">
        <v>0.87096774193548387</v>
      </c>
      <c r="EX27" s="177">
        <v>0.12903225806451613</v>
      </c>
      <c r="EY27" s="177">
        <v>0</v>
      </c>
      <c r="EZ27" s="177">
        <v>0</v>
      </c>
      <c r="FA27" s="177">
        <v>0</v>
      </c>
      <c r="FB27" s="176">
        <v>31</v>
      </c>
      <c r="FC27" s="177">
        <v>0.43661971830985913</v>
      </c>
      <c r="FD27" s="177">
        <v>0.81132075471698106</v>
      </c>
      <c r="FE27" s="177">
        <v>0.15094339622641509</v>
      </c>
      <c r="FF27" s="177">
        <v>1.8867924528301886E-2</v>
      </c>
      <c r="FG27" s="177">
        <v>1.8867924528301886E-2</v>
      </c>
      <c r="FH27" s="177">
        <v>0</v>
      </c>
      <c r="FI27" s="176">
        <v>53</v>
      </c>
      <c r="FJ27" s="177">
        <v>0.74647887323943662</v>
      </c>
      <c r="FK27" s="177">
        <v>0.81818181818181823</v>
      </c>
      <c r="FL27" s="177">
        <v>0.12727272727272729</v>
      </c>
      <c r="FM27" s="177">
        <v>5.454545454545455E-2</v>
      </c>
      <c r="FN27" s="177">
        <v>0</v>
      </c>
      <c r="FO27" s="177">
        <v>0</v>
      </c>
      <c r="FP27" s="176">
        <v>55</v>
      </c>
      <c r="FQ27" s="177">
        <v>0.77464788732394363</v>
      </c>
      <c r="FR27" s="177">
        <v>0.8</v>
      </c>
      <c r="FS27" s="177">
        <v>0.2</v>
      </c>
      <c r="FT27" s="177">
        <v>0</v>
      </c>
      <c r="FU27" s="177">
        <v>0</v>
      </c>
      <c r="FV27" s="177">
        <v>0</v>
      </c>
      <c r="FW27" s="176">
        <v>5</v>
      </c>
      <c r="FX27" s="177">
        <v>7.0422535211267609E-2</v>
      </c>
      <c r="FY27" s="177">
        <v>0.64285714285714279</v>
      </c>
      <c r="FZ27" s="177">
        <v>0.21428571428571427</v>
      </c>
      <c r="GA27" s="177">
        <v>7.1428571428571425E-2</v>
      </c>
      <c r="GB27" s="177">
        <v>7.1428571428571425E-2</v>
      </c>
      <c r="GC27" s="177">
        <v>0</v>
      </c>
      <c r="GD27" s="176">
        <v>14</v>
      </c>
      <c r="GE27" s="177">
        <v>0.19718309859154928</v>
      </c>
      <c r="GF27" s="177">
        <v>0.65</v>
      </c>
      <c r="GG27" s="177">
        <v>0.27500000000000002</v>
      </c>
      <c r="GH27" s="177">
        <v>2.5000000000000001E-2</v>
      </c>
      <c r="GI27" s="177">
        <v>2.5000000000000001E-2</v>
      </c>
      <c r="GJ27" s="177">
        <v>2.5000000000000001E-2</v>
      </c>
      <c r="GK27" s="176">
        <v>40</v>
      </c>
      <c r="GL27" s="177">
        <v>0.56338028169014087</v>
      </c>
      <c r="GM27" s="179" t="s">
        <v>232</v>
      </c>
      <c r="GN27" s="179" t="s">
        <v>232</v>
      </c>
      <c r="GO27" s="179" t="s">
        <v>232</v>
      </c>
      <c r="GP27" s="179" t="s">
        <v>232</v>
      </c>
      <c r="GQ27" s="179" t="s">
        <v>232</v>
      </c>
      <c r="GR27" s="176">
        <v>0</v>
      </c>
      <c r="GS27" s="177">
        <v>0</v>
      </c>
      <c r="GT27" s="179" t="s">
        <v>232</v>
      </c>
      <c r="GU27" s="179" t="s">
        <v>232</v>
      </c>
      <c r="GV27" s="179" t="s">
        <v>232</v>
      </c>
      <c r="GW27" s="179" t="s">
        <v>232</v>
      </c>
      <c r="GX27" s="179" t="s">
        <v>232</v>
      </c>
      <c r="GY27" s="176">
        <v>0</v>
      </c>
      <c r="GZ27" s="177">
        <v>0</v>
      </c>
      <c r="HA27" s="179" t="s">
        <v>232</v>
      </c>
      <c r="HB27" s="179" t="s">
        <v>232</v>
      </c>
      <c r="HC27" s="179" t="s">
        <v>232</v>
      </c>
      <c r="HD27" s="179" t="s">
        <v>232</v>
      </c>
      <c r="HE27" s="179" t="s">
        <v>232</v>
      </c>
      <c r="HF27" s="176">
        <v>0</v>
      </c>
      <c r="HG27" s="177">
        <v>0</v>
      </c>
      <c r="HH27" s="178">
        <v>9.2537313432835813</v>
      </c>
      <c r="HI27" s="176">
        <v>67</v>
      </c>
      <c r="HJ27" s="177">
        <v>0.94366197183098588</v>
      </c>
      <c r="HK27" s="177">
        <v>4.7619047619047616E-2</v>
      </c>
      <c r="HL27" s="177">
        <v>0.74603174603174605</v>
      </c>
      <c r="HM27" s="177">
        <v>0.15873015873015872</v>
      </c>
      <c r="HN27" s="177">
        <v>4.7619047619047616E-2</v>
      </c>
      <c r="HO27" s="177">
        <v>0</v>
      </c>
      <c r="HP27" s="176">
        <v>63</v>
      </c>
      <c r="HQ27" s="177">
        <v>0.88732394366197187</v>
      </c>
      <c r="HR27" s="177">
        <v>0.29411764705882348</v>
      </c>
      <c r="HS27" s="177">
        <v>8.8235294117647065E-2</v>
      </c>
      <c r="HT27" s="177">
        <v>2.9411764705882353E-2</v>
      </c>
      <c r="HU27" s="177">
        <v>0.11764705882352941</v>
      </c>
      <c r="HV27" s="177">
        <v>0.14705882352941174</v>
      </c>
      <c r="HW27" s="177">
        <v>4.4117647058823532E-2</v>
      </c>
      <c r="HX27" s="177">
        <v>0.13235294117647059</v>
      </c>
      <c r="HY27" s="177">
        <v>0.14705882352941174</v>
      </c>
      <c r="HZ27" s="177">
        <v>0.26470588235294118</v>
      </c>
      <c r="IA27" s="177">
        <v>0.16176470588235295</v>
      </c>
      <c r="IB27" s="176">
        <v>68</v>
      </c>
      <c r="IC27" s="177">
        <v>0.95774647887323938</v>
      </c>
      <c r="ID27" s="178">
        <v>2.5</v>
      </c>
      <c r="IE27" s="176">
        <v>56</v>
      </c>
      <c r="IF27" s="177">
        <v>0.78873239436619713</v>
      </c>
      <c r="IG27" s="177">
        <v>0.30985915492957744</v>
      </c>
      <c r="IH27" s="177">
        <v>0.96491228070175439</v>
      </c>
      <c r="II27" s="177">
        <v>3.5087719298245612E-2</v>
      </c>
      <c r="IJ27" s="176">
        <v>57</v>
      </c>
      <c r="IK27" s="177">
        <v>0.80281690140845074</v>
      </c>
      <c r="IL27" s="177">
        <v>0.90909090909090895</v>
      </c>
      <c r="IM27" s="177">
        <v>9.0909090909090912E-2</v>
      </c>
      <c r="IN27" s="176">
        <v>22</v>
      </c>
      <c r="IO27" s="177">
        <v>0.30985915492957744</v>
      </c>
      <c r="IP27" s="177">
        <v>0.86206896551724144</v>
      </c>
      <c r="IQ27" s="177">
        <v>0.13793103448275862</v>
      </c>
      <c r="IR27" s="176">
        <v>29</v>
      </c>
      <c r="IS27" s="177">
        <v>0.40845070422535212</v>
      </c>
      <c r="IT27" s="177">
        <v>1</v>
      </c>
      <c r="IU27" s="177">
        <v>0</v>
      </c>
      <c r="IV27" s="176">
        <v>50</v>
      </c>
      <c r="IW27" s="177">
        <v>0.70422535211267601</v>
      </c>
      <c r="IX27" s="177">
        <v>1</v>
      </c>
      <c r="IY27" s="177">
        <v>0</v>
      </c>
      <c r="IZ27" s="176">
        <v>46</v>
      </c>
      <c r="JA27" s="177">
        <v>0.647887323943662</v>
      </c>
      <c r="JB27" s="177">
        <v>0.15492957746478872</v>
      </c>
      <c r="JC27" s="177">
        <v>0.51470588235294124</v>
      </c>
      <c r="JD27" s="177">
        <v>0.48529411764705888</v>
      </c>
      <c r="JE27" s="176">
        <v>68</v>
      </c>
      <c r="JF27" s="177">
        <v>0.95774647887323938</v>
      </c>
      <c r="JG27" s="177">
        <v>0.16923076923076924</v>
      </c>
      <c r="JH27" s="177">
        <v>0.32307692307692309</v>
      </c>
      <c r="JI27" s="177">
        <v>0.36923076923076925</v>
      </c>
      <c r="JJ27" s="177">
        <v>7.6923076923076913E-2</v>
      </c>
      <c r="JK27" s="177">
        <v>6.1538461538461542E-2</v>
      </c>
      <c r="JL27" s="176">
        <v>65</v>
      </c>
      <c r="JM27" s="177">
        <v>0.91549295774647887</v>
      </c>
      <c r="JN27" s="176">
        <v>51</v>
      </c>
      <c r="JO27" s="177">
        <v>0.71830985915492962</v>
      </c>
      <c r="JP27" s="179" t="s">
        <v>232</v>
      </c>
      <c r="JQ27" s="179" t="s">
        <v>232</v>
      </c>
      <c r="JR27" s="179" t="s">
        <v>232</v>
      </c>
      <c r="JS27" s="179" t="s">
        <v>232</v>
      </c>
      <c r="JT27" s="179" t="s">
        <v>232</v>
      </c>
      <c r="JU27" s="176">
        <v>0</v>
      </c>
      <c r="JV27" s="177">
        <v>0</v>
      </c>
      <c r="JW27" s="177">
        <v>4.4776119402985072E-2</v>
      </c>
      <c r="JX27" s="177">
        <v>2.9850746268656716E-2</v>
      </c>
      <c r="JY27" s="177">
        <v>2.9850746268656716E-2</v>
      </c>
      <c r="JZ27" s="177">
        <v>0.86567164179104472</v>
      </c>
      <c r="KA27" s="177">
        <v>2.9850746268656716E-2</v>
      </c>
      <c r="KB27" s="176">
        <v>67</v>
      </c>
      <c r="KC27" s="177">
        <v>0.94366197183098588</v>
      </c>
      <c r="KD27" s="177">
        <v>0.88888888888888895</v>
      </c>
      <c r="KE27" s="177">
        <v>1.5873015873015872E-2</v>
      </c>
      <c r="KF27" s="177">
        <v>0</v>
      </c>
      <c r="KG27" s="177">
        <v>4.7619047619047616E-2</v>
      </c>
      <c r="KH27" s="177">
        <v>0</v>
      </c>
      <c r="KI27" s="177">
        <v>0</v>
      </c>
      <c r="KJ27" s="177">
        <v>0</v>
      </c>
      <c r="KK27" s="177">
        <v>1.5873015873015872E-2</v>
      </c>
      <c r="KL27" s="177">
        <v>4.7619047619047616E-2</v>
      </c>
      <c r="KM27" s="176">
        <v>63</v>
      </c>
      <c r="KN27" s="180">
        <v>0.88732394366197187</v>
      </c>
    </row>
    <row r="28" spans="1:300" s="150" customFormat="1" ht="24" customHeight="1" x14ac:dyDescent="0.25">
      <c r="A28" s="181">
        <v>64</v>
      </c>
      <c r="B28" s="182" t="s">
        <v>306</v>
      </c>
      <c r="C28" s="183" t="s">
        <v>6</v>
      </c>
      <c r="D28" s="183" t="s">
        <v>0</v>
      </c>
      <c r="E28" s="184">
        <v>50</v>
      </c>
      <c r="F28" s="185">
        <v>0.16666666666666666</v>
      </c>
      <c r="G28" s="185">
        <v>0.83333333333333326</v>
      </c>
      <c r="H28" s="184">
        <v>48</v>
      </c>
      <c r="I28" s="185">
        <v>0.96</v>
      </c>
      <c r="J28" s="185">
        <v>0.60465116279069775</v>
      </c>
      <c r="K28" s="185">
        <v>0.39534883720930231</v>
      </c>
      <c r="L28" s="184">
        <v>43</v>
      </c>
      <c r="M28" s="185">
        <v>0.86</v>
      </c>
      <c r="N28" s="185">
        <v>0.45454545454545453</v>
      </c>
      <c r="O28" s="185">
        <v>0.54545454545454541</v>
      </c>
      <c r="P28" s="184">
        <v>33</v>
      </c>
      <c r="Q28" s="185">
        <v>0.66</v>
      </c>
      <c r="R28" s="185">
        <v>0.4375</v>
      </c>
      <c r="S28" s="185">
        <v>0</v>
      </c>
      <c r="T28" s="185">
        <v>0.27083333333333331</v>
      </c>
      <c r="U28" s="185">
        <v>0.14583333333333331</v>
      </c>
      <c r="V28" s="185">
        <v>4.1666666666666664E-2</v>
      </c>
      <c r="W28" s="185">
        <v>0.10416666666666666</v>
      </c>
      <c r="X28" s="185">
        <v>0.10416666666666666</v>
      </c>
      <c r="Y28" s="185">
        <v>0.16666666666666666</v>
      </c>
      <c r="Z28" s="185">
        <v>0.20833333333333331</v>
      </c>
      <c r="AA28" s="185">
        <v>0</v>
      </c>
      <c r="AB28" s="185">
        <v>8.3333333333333329E-2</v>
      </c>
      <c r="AC28" s="185">
        <v>0.10416666666666666</v>
      </c>
      <c r="AD28" s="184">
        <v>48</v>
      </c>
      <c r="AE28" s="185">
        <v>0.96</v>
      </c>
      <c r="AF28" s="185">
        <v>0.8</v>
      </c>
      <c r="AG28" s="184">
        <v>40</v>
      </c>
      <c r="AH28" s="185">
        <v>0.59523809523809523</v>
      </c>
      <c r="AI28" s="185">
        <v>0.28571428571428575</v>
      </c>
      <c r="AJ28" s="185">
        <v>4.7619047619047616E-2</v>
      </c>
      <c r="AK28" s="185">
        <v>0.26190476190476186</v>
      </c>
      <c r="AL28" s="185">
        <v>0.54761904761904756</v>
      </c>
      <c r="AM28" s="185">
        <v>0.5</v>
      </c>
      <c r="AN28" s="185">
        <v>0.38095238095238093</v>
      </c>
      <c r="AO28" s="185">
        <v>0.30952380952380953</v>
      </c>
      <c r="AP28" s="185">
        <v>0.16666666666666666</v>
      </c>
      <c r="AQ28" s="185">
        <v>0.16666666666666666</v>
      </c>
      <c r="AR28" s="184">
        <v>42</v>
      </c>
      <c r="AS28" s="185">
        <v>0.84</v>
      </c>
      <c r="AT28" s="186">
        <v>9.9090909090909083</v>
      </c>
      <c r="AU28" s="184">
        <v>44</v>
      </c>
      <c r="AV28" s="185">
        <v>0.88</v>
      </c>
      <c r="AW28" s="186">
        <v>9.9090909090909083</v>
      </c>
      <c r="AX28" s="184">
        <v>44</v>
      </c>
      <c r="AY28" s="185">
        <v>0.88</v>
      </c>
      <c r="AZ28" s="186">
        <v>9.8636363636363633</v>
      </c>
      <c r="BA28" s="184">
        <v>44</v>
      </c>
      <c r="BB28" s="185">
        <v>0.88</v>
      </c>
      <c r="BC28" s="185">
        <v>0.56249999999999989</v>
      </c>
      <c r="BD28" s="185">
        <v>0.33333333333333331</v>
      </c>
      <c r="BE28" s="185">
        <v>6.25E-2</v>
      </c>
      <c r="BF28" s="185">
        <v>4.1666666666666664E-2</v>
      </c>
      <c r="BG28" s="185">
        <v>0</v>
      </c>
      <c r="BH28" s="184">
        <v>48</v>
      </c>
      <c r="BI28" s="185">
        <v>0.96</v>
      </c>
      <c r="BJ28" s="185">
        <v>0.85106382978723405</v>
      </c>
      <c r="BK28" s="185">
        <v>0.12765957446808512</v>
      </c>
      <c r="BL28" s="185">
        <v>2.1276595744680851E-2</v>
      </c>
      <c r="BM28" s="185">
        <v>0</v>
      </c>
      <c r="BN28" s="185">
        <v>0</v>
      </c>
      <c r="BO28" s="184">
        <v>47</v>
      </c>
      <c r="BP28" s="185">
        <v>0.94</v>
      </c>
      <c r="BQ28" s="185">
        <v>0.97959183673469397</v>
      </c>
      <c r="BR28" s="185">
        <v>0</v>
      </c>
      <c r="BS28" s="185">
        <v>2.0408163265306121E-2</v>
      </c>
      <c r="BT28" s="185">
        <v>0</v>
      </c>
      <c r="BU28" s="185">
        <v>0</v>
      </c>
      <c r="BV28" s="184">
        <v>49</v>
      </c>
      <c r="BW28" s="185">
        <v>0.98</v>
      </c>
      <c r="BX28" s="185">
        <v>0.93877551020408156</v>
      </c>
      <c r="BY28" s="185">
        <v>4.0816326530612242E-2</v>
      </c>
      <c r="BZ28" s="185">
        <v>2.0408163265306121E-2</v>
      </c>
      <c r="CA28" s="185">
        <v>0</v>
      </c>
      <c r="CB28" s="185">
        <v>0</v>
      </c>
      <c r="CC28" s="184">
        <v>49</v>
      </c>
      <c r="CD28" s="185">
        <v>0.98</v>
      </c>
      <c r="CE28" s="185">
        <v>0.86956521739130432</v>
      </c>
      <c r="CF28" s="185">
        <v>0.10869565217391304</v>
      </c>
      <c r="CG28" s="185">
        <v>0</v>
      </c>
      <c r="CH28" s="185">
        <v>2.1739130434782608E-2</v>
      </c>
      <c r="CI28" s="185">
        <v>0</v>
      </c>
      <c r="CJ28" s="184">
        <v>46</v>
      </c>
      <c r="CK28" s="185">
        <v>0.92</v>
      </c>
      <c r="CL28" s="185">
        <v>0.95833333333333326</v>
      </c>
      <c r="CM28" s="185">
        <v>2.0833333333333332E-2</v>
      </c>
      <c r="CN28" s="185">
        <v>2.0833333333333332E-2</v>
      </c>
      <c r="CO28" s="185">
        <v>0</v>
      </c>
      <c r="CP28" s="185">
        <v>0</v>
      </c>
      <c r="CQ28" s="184">
        <v>48</v>
      </c>
      <c r="CR28" s="185">
        <v>0.96</v>
      </c>
      <c r="CS28" s="185">
        <v>0.86206896551724144</v>
      </c>
      <c r="CT28" s="185">
        <v>0.10344827586206898</v>
      </c>
      <c r="CU28" s="185">
        <v>0</v>
      </c>
      <c r="CV28" s="185">
        <v>0</v>
      </c>
      <c r="CW28" s="185">
        <v>3.4482758620689655E-2</v>
      </c>
      <c r="CX28" s="184">
        <v>29</v>
      </c>
      <c r="CY28" s="185">
        <v>0.57999999999999996</v>
      </c>
      <c r="CZ28" s="185">
        <v>0.84000000000000008</v>
      </c>
      <c r="DA28" s="185">
        <v>0.12000000000000001</v>
      </c>
      <c r="DB28" s="185">
        <v>0.04</v>
      </c>
      <c r="DC28" s="185">
        <v>0</v>
      </c>
      <c r="DD28" s="185">
        <v>0</v>
      </c>
      <c r="DE28" s="184">
        <v>25</v>
      </c>
      <c r="DF28" s="185">
        <v>0.5</v>
      </c>
      <c r="DG28" s="185">
        <v>0.57894736842105265</v>
      </c>
      <c r="DH28" s="185">
        <v>0.26315789473684209</v>
      </c>
      <c r="DI28" s="185">
        <v>5.2631578947368425E-2</v>
      </c>
      <c r="DJ28" s="185">
        <v>7.8947368421052641E-2</v>
      </c>
      <c r="DK28" s="185">
        <v>2.6315789473684213E-2</v>
      </c>
      <c r="DL28" s="184">
        <v>38</v>
      </c>
      <c r="DM28" s="185">
        <v>0.76</v>
      </c>
      <c r="DN28" s="185">
        <v>0.57894736842105265</v>
      </c>
      <c r="DO28" s="185">
        <v>0.28947368421052633</v>
      </c>
      <c r="DP28" s="185">
        <v>2.6315789473684213E-2</v>
      </c>
      <c r="DQ28" s="185">
        <v>7.8947368421052641E-2</v>
      </c>
      <c r="DR28" s="185">
        <v>2.6315789473684213E-2</v>
      </c>
      <c r="DS28" s="184">
        <v>38</v>
      </c>
      <c r="DT28" s="185">
        <v>0.76</v>
      </c>
      <c r="DU28" s="185">
        <v>0.7142857142857143</v>
      </c>
      <c r="DV28" s="185">
        <v>0.23809523809523808</v>
      </c>
      <c r="DW28" s="185">
        <v>0</v>
      </c>
      <c r="DX28" s="185">
        <v>4.7619047619047616E-2</v>
      </c>
      <c r="DY28" s="185">
        <v>0</v>
      </c>
      <c r="DZ28" s="184">
        <v>21</v>
      </c>
      <c r="EA28" s="185">
        <v>0.42</v>
      </c>
      <c r="EB28" s="185">
        <v>0.73684210526315796</v>
      </c>
      <c r="EC28" s="185">
        <v>0.15789473684210528</v>
      </c>
      <c r="ED28" s="185">
        <v>0.10526315789473685</v>
      </c>
      <c r="EE28" s="185">
        <v>0</v>
      </c>
      <c r="EF28" s="185">
        <v>0</v>
      </c>
      <c r="EG28" s="184">
        <v>19</v>
      </c>
      <c r="EH28" s="185">
        <v>0.38</v>
      </c>
      <c r="EI28" s="185">
        <v>0.91666666666666652</v>
      </c>
      <c r="EJ28" s="185">
        <v>6.25E-2</v>
      </c>
      <c r="EK28" s="185">
        <v>2.0833333333333332E-2</v>
      </c>
      <c r="EL28" s="185">
        <v>0</v>
      </c>
      <c r="EM28" s="185">
        <v>0</v>
      </c>
      <c r="EN28" s="184">
        <v>48</v>
      </c>
      <c r="EO28" s="185">
        <v>0.96</v>
      </c>
      <c r="EP28" s="185">
        <v>0.73333333333333328</v>
      </c>
      <c r="EQ28" s="185">
        <v>0.13333333333333333</v>
      </c>
      <c r="ER28" s="185">
        <v>6.6666666666666666E-2</v>
      </c>
      <c r="ES28" s="185">
        <v>6.6666666666666666E-2</v>
      </c>
      <c r="ET28" s="185">
        <v>0</v>
      </c>
      <c r="EU28" s="184">
        <v>15</v>
      </c>
      <c r="EV28" s="185">
        <v>0.3</v>
      </c>
      <c r="EW28" s="185">
        <v>0.64285714285714279</v>
      </c>
      <c r="EX28" s="185">
        <v>0.2142857142857143</v>
      </c>
      <c r="EY28" s="185">
        <v>0.14285714285714285</v>
      </c>
      <c r="EZ28" s="185">
        <v>0</v>
      </c>
      <c r="FA28" s="185">
        <v>0</v>
      </c>
      <c r="FB28" s="184">
        <v>14</v>
      </c>
      <c r="FC28" s="185">
        <v>0.28000000000000003</v>
      </c>
      <c r="FD28" s="185">
        <v>0.6875</v>
      </c>
      <c r="FE28" s="185">
        <v>0.21875</v>
      </c>
      <c r="FF28" s="185">
        <v>0</v>
      </c>
      <c r="FG28" s="185">
        <v>9.3750000000000014E-2</v>
      </c>
      <c r="FH28" s="185">
        <v>0</v>
      </c>
      <c r="FI28" s="184">
        <v>32</v>
      </c>
      <c r="FJ28" s="185">
        <v>0.64</v>
      </c>
      <c r="FK28" s="185">
        <v>0.8571428571428571</v>
      </c>
      <c r="FL28" s="185">
        <v>0</v>
      </c>
      <c r="FM28" s="185">
        <v>5.7142857142857141E-2</v>
      </c>
      <c r="FN28" s="185">
        <v>5.7142857142857141E-2</v>
      </c>
      <c r="FO28" s="185">
        <v>2.8571428571428571E-2</v>
      </c>
      <c r="FP28" s="184">
        <v>35</v>
      </c>
      <c r="FQ28" s="185">
        <v>0.7</v>
      </c>
      <c r="FR28" s="185">
        <v>0.625</v>
      </c>
      <c r="FS28" s="185">
        <v>0.25</v>
      </c>
      <c r="FT28" s="185">
        <v>0</v>
      </c>
      <c r="FU28" s="185">
        <v>0.125</v>
      </c>
      <c r="FV28" s="185">
        <v>0</v>
      </c>
      <c r="FW28" s="184">
        <v>8</v>
      </c>
      <c r="FX28" s="185">
        <v>0.16</v>
      </c>
      <c r="FY28" s="185">
        <v>0.58333333333333326</v>
      </c>
      <c r="FZ28" s="185">
        <v>0.16666666666666666</v>
      </c>
      <c r="GA28" s="185">
        <v>8.3333333333333329E-2</v>
      </c>
      <c r="GB28" s="185">
        <v>0.16666666666666666</v>
      </c>
      <c r="GC28" s="185">
        <v>0</v>
      </c>
      <c r="GD28" s="184">
        <v>12</v>
      </c>
      <c r="GE28" s="185">
        <v>0.24</v>
      </c>
      <c r="GF28" s="185">
        <v>0.78260869565217384</v>
      </c>
      <c r="GG28" s="185">
        <v>0.13043478260869565</v>
      </c>
      <c r="GH28" s="185">
        <v>8.6956521739130432E-2</v>
      </c>
      <c r="GI28" s="185">
        <v>0</v>
      </c>
      <c r="GJ28" s="185">
        <v>0</v>
      </c>
      <c r="GK28" s="184">
        <v>23</v>
      </c>
      <c r="GL28" s="185">
        <v>0.46</v>
      </c>
      <c r="GM28" s="187" t="s">
        <v>232</v>
      </c>
      <c r="GN28" s="187" t="s">
        <v>232</v>
      </c>
      <c r="GO28" s="187" t="s">
        <v>232</v>
      </c>
      <c r="GP28" s="187" t="s">
        <v>232</v>
      </c>
      <c r="GQ28" s="187" t="s">
        <v>232</v>
      </c>
      <c r="GR28" s="184">
        <v>0</v>
      </c>
      <c r="GS28" s="185">
        <v>0</v>
      </c>
      <c r="GT28" s="187" t="s">
        <v>232</v>
      </c>
      <c r="GU28" s="187" t="s">
        <v>232</v>
      </c>
      <c r="GV28" s="187" t="s">
        <v>232</v>
      </c>
      <c r="GW28" s="187" t="s">
        <v>232</v>
      </c>
      <c r="GX28" s="187" t="s">
        <v>232</v>
      </c>
      <c r="GY28" s="184">
        <v>0</v>
      </c>
      <c r="GZ28" s="185">
        <v>0</v>
      </c>
      <c r="HA28" s="187" t="s">
        <v>232</v>
      </c>
      <c r="HB28" s="187" t="s">
        <v>232</v>
      </c>
      <c r="HC28" s="187" t="s">
        <v>232</v>
      </c>
      <c r="HD28" s="187" t="s">
        <v>232</v>
      </c>
      <c r="HE28" s="187" t="s">
        <v>232</v>
      </c>
      <c r="HF28" s="184">
        <v>0</v>
      </c>
      <c r="HG28" s="185">
        <v>0</v>
      </c>
      <c r="HH28" s="186">
        <v>9.3636363636363633</v>
      </c>
      <c r="HI28" s="184">
        <v>44</v>
      </c>
      <c r="HJ28" s="185">
        <v>0.88</v>
      </c>
      <c r="HK28" s="185">
        <v>0.10638297872340426</v>
      </c>
      <c r="HL28" s="185">
        <v>0.68085106382978722</v>
      </c>
      <c r="HM28" s="185">
        <v>0.1702127659574468</v>
      </c>
      <c r="HN28" s="185">
        <v>2.1276595744680851E-2</v>
      </c>
      <c r="HO28" s="185">
        <v>2.1276595744680851E-2</v>
      </c>
      <c r="HP28" s="184">
        <v>47</v>
      </c>
      <c r="HQ28" s="185">
        <v>0.94</v>
      </c>
      <c r="HR28" s="185">
        <v>0.3</v>
      </c>
      <c r="HS28" s="185">
        <v>0.14000000000000001</v>
      </c>
      <c r="HT28" s="185">
        <v>9.9999999999999992E-2</v>
      </c>
      <c r="HU28" s="185">
        <v>0.26</v>
      </c>
      <c r="HV28" s="185">
        <v>0.04</v>
      </c>
      <c r="HW28" s="185">
        <v>0.08</v>
      </c>
      <c r="HX28" s="185">
        <v>0.42000000000000004</v>
      </c>
      <c r="HY28" s="185">
        <v>0.28000000000000003</v>
      </c>
      <c r="HZ28" s="185">
        <v>6.0000000000000005E-2</v>
      </c>
      <c r="IA28" s="185">
        <v>9.9999999999999992E-2</v>
      </c>
      <c r="IB28" s="184">
        <v>50</v>
      </c>
      <c r="IC28" s="185">
        <v>1</v>
      </c>
      <c r="ID28" s="186">
        <v>3</v>
      </c>
      <c r="IE28" s="184">
        <v>40</v>
      </c>
      <c r="IF28" s="185">
        <v>0.8</v>
      </c>
      <c r="IG28" s="185">
        <v>0.46</v>
      </c>
      <c r="IH28" s="185">
        <v>1</v>
      </c>
      <c r="II28" s="185">
        <v>0</v>
      </c>
      <c r="IJ28" s="184">
        <v>44</v>
      </c>
      <c r="IK28" s="185">
        <v>0.88</v>
      </c>
      <c r="IL28" s="185">
        <v>1</v>
      </c>
      <c r="IM28" s="185">
        <v>0</v>
      </c>
      <c r="IN28" s="184">
        <v>13</v>
      </c>
      <c r="IO28" s="185">
        <v>0.26</v>
      </c>
      <c r="IP28" s="185">
        <v>0.9565217391304347</v>
      </c>
      <c r="IQ28" s="185">
        <v>4.3478260869565216E-2</v>
      </c>
      <c r="IR28" s="184">
        <v>23</v>
      </c>
      <c r="IS28" s="185">
        <v>0.46</v>
      </c>
      <c r="IT28" s="185">
        <v>1</v>
      </c>
      <c r="IU28" s="185">
        <v>0</v>
      </c>
      <c r="IV28" s="184">
        <v>47</v>
      </c>
      <c r="IW28" s="185">
        <v>0.94</v>
      </c>
      <c r="IX28" s="185">
        <v>1</v>
      </c>
      <c r="IY28" s="185">
        <v>0</v>
      </c>
      <c r="IZ28" s="184">
        <v>40</v>
      </c>
      <c r="JA28" s="185">
        <v>0.8</v>
      </c>
      <c r="JB28" s="185">
        <v>0.12</v>
      </c>
      <c r="JC28" s="185">
        <v>0.72340425531914898</v>
      </c>
      <c r="JD28" s="185">
        <v>0.27659574468085107</v>
      </c>
      <c r="JE28" s="184">
        <v>47</v>
      </c>
      <c r="JF28" s="185">
        <v>0.94</v>
      </c>
      <c r="JG28" s="185">
        <v>2.3255813953488372E-2</v>
      </c>
      <c r="JH28" s="185">
        <v>0.23255813953488372</v>
      </c>
      <c r="JI28" s="185">
        <v>0.2558139534883721</v>
      </c>
      <c r="JJ28" s="185">
        <v>0.34883720930232559</v>
      </c>
      <c r="JK28" s="185">
        <v>0.13953488372093026</v>
      </c>
      <c r="JL28" s="184">
        <v>43</v>
      </c>
      <c r="JM28" s="185">
        <v>0.86</v>
      </c>
      <c r="JN28" s="184">
        <v>34</v>
      </c>
      <c r="JO28" s="185">
        <v>0.68</v>
      </c>
      <c r="JP28" s="185">
        <v>0</v>
      </c>
      <c r="JQ28" s="185">
        <v>0.66666666666666674</v>
      </c>
      <c r="JR28" s="185">
        <v>0</v>
      </c>
      <c r="JS28" s="185">
        <v>0.16666666666666669</v>
      </c>
      <c r="JT28" s="185">
        <v>0.16666666666666669</v>
      </c>
      <c r="JU28" s="184">
        <v>12</v>
      </c>
      <c r="JV28" s="185">
        <v>0.24</v>
      </c>
      <c r="JW28" s="185">
        <v>0</v>
      </c>
      <c r="JX28" s="185">
        <v>0</v>
      </c>
      <c r="JY28" s="185">
        <v>0</v>
      </c>
      <c r="JZ28" s="185">
        <v>0.97727272727272729</v>
      </c>
      <c r="KA28" s="185">
        <v>2.2727272727272728E-2</v>
      </c>
      <c r="KB28" s="184">
        <v>44</v>
      </c>
      <c r="KC28" s="185">
        <v>0.88</v>
      </c>
      <c r="KD28" s="185">
        <v>0.86046511627906985</v>
      </c>
      <c r="KE28" s="185">
        <v>4.6511627906976744E-2</v>
      </c>
      <c r="KF28" s="185">
        <v>9.3023255813953487E-2</v>
      </c>
      <c r="KG28" s="185">
        <v>0</v>
      </c>
      <c r="KH28" s="185">
        <v>0</v>
      </c>
      <c r="KI28" s="185">
        <v>0</v>
      </c>
      <c r="KJ28" s="185">
        <v>2.3255813953488372E-2</v>
      </c>
      <c r="KK28" s="185">
        <v>0</v>
      </c>
      <c r="KL28" s="185">
        <v>4.6511627906976744E-2</v>
      </c>
      <c r="KM28" s="184">
        <v>43</v>
      </c>
      <c r="KN28" s="188">
        <v>0.86</v>
      </c>
    </row>
    <row r="29" spans="1:300" s="150" customFormat="1" ht="24" customHeight="1" x14ac:dyDescent="0.25">
      <c r="A29" s="173">
        <v>66</v>
      </c>
      <c r="B29" s="174" t="s">
        <v>307</v>
      </c>
      <c r="C29" s="175" t="s">
        <v>6</v>
      </c>
      <c r="D29" s="175" t="s">
        <v>0</v>
      </c>
      <c r="E29" s="176">
        <v>537</v>
      </c>
      <c r="F29" s="177">
        <v>0.12810707456978968</v>
      </c>
      <c r="G29" s="177">
        <v>0.87189292543021035</v>
      </c>
      <c r="H29" s="176">
        <v>523</v>
      </c>
      <c r="I29" s="177">
        <v>0.97392923649906893</v>
      </c>
      <c r="J29" s="177">
        <v>0.88528138528138522</v>
      </c>
      <c r="K29" s="177">
        <v>0.11471861471861472</v>
      </c>
      <c r="L29" s="176">
        <v>462</v>
      </c>
      <c r="M29" s="177">
        <v>0.86033519553072624</v>
      </c>
      <c r="N29" s="177">
        <v>0.6357308584686775</v>
      </c>
      <c r="O29" s="177">
        <v>0.3642691415313225</v>
      </c>
      <c r="P29" s="176">
        <v>431</v>
      </c>
      <c r="Q29" s="177">
        <v>0.8026070763500931</v>
      </c>
      <c r="R29" s="177">
        <v>0.42125237191650855</v>
      </c>
      <c r="S29" s="177">
        <v>2.8462998102466792E-2</v>
      </c>
      <c r="T29" s="177">
        <v>0.37001897533206835</v>
      </c>
      <c r="U29" s="177">
        <v>0.31688804554079697</v>
      </c>
      <c r="V29" s="177">
        <v>0.10056925996204934</v>
      </c>
      <c r="W29" s="177">
        <v>2.6565464895635674E-2</v>
      </c>
      <c r="X29" s="177">
        <v>3.036053130929791E-2</v>
      </c>
      <c r="Y29" s="177">
        <v>0.11954459203036052</v>
      </c>
      <c r="Z29" s="177">
        <v>0.12903225806451613</v>
      </c>
      <c r="AA29" s="177">
        <v>2.0872865275142313E-2</v>
      </c>
      <c r="AB29" s="177">
        <v>1.1385199240986717E-2</v>
      </c>
      <c r="AC29" s="177">
        <v>6.072106261859582E-2</v>
      </c>
      <c r="AD29" s="176">
        <v>527</v>
      </c>
      <c r="AE29" s="177">
        <v>0.98137802607076352</v>
      </c>
      <c r="AF29" s="177">
        <v>0.8044692737430168</v>
      </c>
      <c r="AG29" s="176">
        <v>432</v>
      </c>
      <c r="AH29" s="177">
        <v>0.54775828460038978</v>
      </c>
      <c r="AI29" s="177">
        <v>0.24561403508771928</v>
      </c>
      <c r="AJ29" s="177">
        <v>0.1111111111111111</v>
      </c>
      <c r="AK29" s="177">
        <v>0.10526315789473684</v>
      </c>
      <c r="AL29" s="177">
        <v>0.5536062378167641</v>
      </c>
      <c r="AM29" s="177">
        <v>0.6822612085769979</v>
      </c>
      <c r="AN29" s="177">
        <v>0.41910331384015592</v>
      </c>
      <c r="AO29" s="177">
        <v>0.14814814814814814</v>
      </c>
      <c r="AP29" s="177">
        <v>0.15984405458089668</v>
      </c>
      <c r="AQ29" s="177">
        <v>7.0175438596491224E-2</v>
      </c>
      <c r="AR29" s="176">
        <v>513</v>
      </c>
      <c r="AS29" s="177">
        <v>0.95530726256983245</v>
      </c>
      <c r="AT29" s="178">
        <v>9.0620842572062088</v>
      </c>
      <c r="AU29" s="176">
        <v>451</v>
      </c>
      <c r="AV29" s="177">
        <v>0.83985102420856605</v>
      </c>
      <c r="AW29" s="178">
        <v>9.1858407079646014</v>
      </c>
      <c r="AX29" s="176">
        <v>452</v>
      </c>
      <c r="AY29" s="177">
        <v>0.84171322160148976</v>
      </c>
      <c r="AZ29" s="178">
        <v>9.1452380952380956</v>
      </c>
      <c r="BA29" s="176">
        <v>420</v>
      </c>
      <c r="BB29" s="177">
        <v>0.78212290502793291</v>
      </c>
      <c r="BC29" s="177">
        <v>0.57751937984496127</v>
      </c>
      <c r="BD29" s="177">
        <v>0.34302325581395349</v>
      </c>
      <c r="BE29" s="177">
        <v>4.651162790697675E-2</v>
      </c>
      <c r="BF29" s="177">
        <v>2.7131782945736434E-2</v>
      </c>
      <c r="BG29" s="177">
        <v>5.8139534883720938E-3</v>
      </c>
      <c r="BH29" s="176">
        <v>516</v>
      </c>
      <c r="BI29" s="177">
        <v>0.96089385474860334</v>
      </c>
      <c r="BJ29" s="177">
        <v>0.80040322580645162</v>
      </c>
      <c r="BK29" s="177">
        <v>0.15524193548387097</v>
      </c>
      <c r="BL29" s="177">
        <v>3.0241935483870969E-2</v>
      </c>
      <c r="BM29" s="177">
        <v>1.4112903225806451E-2</v>
      </c>
      <c r="BN29" s="177">
        <v>0</v>
      </c>
      <c r="BO29" s="176">
        <v>496</v>
      </c>
      <c r="BP29" s="177">
        <v>0.92364990689013038</v>
      </c>
      <c r="BQ29" s="177">
        <v>0.75946969696969702</v>
      </c>
      <c r="BR29" s="177">
        <v>0.20075757575757577</v>
      </c>
      <c r="BS29" s="177">
        <v>3.0303030303030304E-2</v>
      </c>
      <c r="BT29" s="177">
        <v>7.575757575757576E-3</v>
      </c>
      <c r="BU29" s="177">
        <v>1.893939393939394E-3</v>
      </c>
      <c r="BV29" s="176">
        <v>528</v>
      </c>
      <c r="BW29" s="177">
        <v>0.98324022346368711</v>
      </c>
      <c r="BX29" s="177">
        <v>0.82183908045977005</v>
      </c>
      <c r="BY29" s="177">
        <v>0.14367816091954022</v>
      </c>
      <c r="BZ29" s="177">
        <v>2.8735632183908046E-2</v>
      </c>
      <c r="CA29" s="177">
        <v>5.74712643678161E-3</v>
      </c>
      <c r="CB29" s="177">
        <v>0</v>
      </c>
      <c r="CC29" s="176">
        <v>522</v>
      </c>
      <c r="CD29" s="177">
        <v>0.97206703910614523</v>
      </c>
      <c r="CE29" s="177">
        <v>0.63984674329501923</v>
      </c>
      <c r="CF29" s="177">
        <v>0.26628352490421453</v>
      </c>
      <c r="CG29" s="177">
        <v>5.3639846743295021E-2</v>
      </c>
      <c r="CH29" s="177">
        <v>3.6398467432950193E-2</v>
      </c>
      <c r="CI29" s="177">
        <v>3.831417624521073E-3</v>
      </c>
      <c r="CJ29" s="176">
        <v>522</v>
      </c>
      <c r="CK29" s="177">
        <v>0.97206703910614523</v>
      </c>
      <c r="CL29" s="177">
        <v>0.66733466933867747</v>
      </c>
      <c r="CM29" s="177">
        <v>0.24849699398797598</v>
      </c>
      <c r="CN29" s="177">
        <v>6.4128256513026061E-2</v>
      </c>
      <c r="CO29" s="177">
        <v>1.6032064128256515E-2</v>
      </c>
      <c r="CP29" s="177">
        <v>4.0080160320641288E-3</v>
      </c>
      <c r="CQ29" s="176">
        <v>499</v>
      </c>
      <c r="CR29" s="177">
        <v>0.92923649906890127</v>
      </c>
      <c r="CS29" s="177">
        <v>0.66740576496674053</v>
      </c>
      <c r="CT29" s="177">
        <v>0.26829268292682928</v>
      </c>
      <c r="CU29" s="177">
        <v>4.8780487804878044E-2</v>
      </c>
      <c r="CV29" s="177">
        <v>1.3303769401330379E-2</v>
      </c>
      <c r="CW29" s="177">
        <v>2.2172949002217295E-3</v>
      </c>
      <c r="CX29" s="176">
        <v>451</v>
      </c>
      <c r="CY29" s="177">
        <v>0.83985102420856605</v>
      </c>
      <c r="CZ29" s="177">
        <v>0.5487528344671202</v>
      </c>
      <c r="DA29" s="177">
        <v>0.35147392290249435</v>
      </c>
      <c r="DB29" s="177">
        <v>7.2562358276643993E-2</v>
      </c>
      <c r="DC29" s="177">
        <v>2.2675736961451247E-2</v>
      </c>
      <c r="DD29" s="177">
        <v>4.5351473922902496E-3</v>
      </c>
      <c r="DE29" s="176">
        <v>441</v>
      </c>
      <c r="DF29" s="177">
        <v>0.82122905027932958</v>
      </c>
      <c r="DG29" s="177">
        <v>0.4256756756756756</v>
      </c>
      <c r="DH29" s="177">
        <v>0.4256756756756756</v>
      </c>
      <c r="DI29" s="177">
        <v>0.10585585585585584</v>
      </c>
      <c r="DJ29" s="177">
        <v>3.6036036036036036E-2</v>
      </c>
      <c r="DK29" s="177">
        <v>6.7567567567567571E-3</v>
      </c>
      <c r="DL29" s="176">
        <v>444</v>
      </c>
      <c r="DM29" s="177">
        <v>0.82681564245810057</v>
      </c>
      <c r="DN29" s="177">
        <v>0.47511312217194573</v>
      </c>
      <c r="DO29" s="177">
        <v>0.38461538461538464</v>
      </c>
      <c r="DP29" s="177">
        <v>0.10859728506787331</v>
      </c>
      <c r="DQ29" s="177">
        <v>2.7149321266968326E-2</v>
      </c>
      <c r="DR29" s="177">
        <v>4.5248868778280538E-3</v>
      </c>
      <c r="DS29" s="176">
        <v>442</v>
      </c>
      <c r="DT29" s="177">
        <v>0.82309124767225328</v>
      </c>
      <c r="DU29" s="177">
        <v>0.4210526315789474</v>
      </c>
      <c r="DV29" s="177">
        <v>0.40350877192982459</v>
      </c>
      <c r="DW29" s="177">
        <v>0.15789473684210525</v>
      </c>
      <c r="DX29" s="177">
        <v>1.7543859649122806E-2</v>
      </c>
      <c r="DY29" s="177">
        <v>0</v>
      </c>
      <c r="DZ29" s="176">
        <v>285</v>
      </c>
      <c r="EA29" s="177">
        <v>0.53072625698324027</v>
      </c>
      <c r="EB29" s="177">
        <v>0.42803030303030304</v>
      </c>
      <c r="EC29" s="177">
        <v>0.4128787878787879</v>
      </c>
      <c r="ED29" s="177">
        <v>0.14393939393939392</v>
      </c>
      <c r="EE29" s="177">
        <v>1.5151515151515152E-2</v>
      </c>
      <c r="EF29" s="177">
        <v>0</v>
      </c>
      <c r="EG29" s="176">
        <v>264</v>
      </c>
      <c r="EH29" s="177">
        <v>0.49162011173184356</v>
      </c>
      <c r="EI29" s="177">
        <v>0.74807692307692308</v>
      </c>
      <c r="EJ29" s="177">
        <v>0.20192307692307693</v>
      </c>
      <c r="EK29" s="177">
        <v>2.8846153846153848E-2</v>
      </c>
      <c r="EL29" s="177">
        <v>1.5384615384615385E-2</v>
      </c>
      <c r="EM29" s="177">
        <v>5.7692307692307696E-3</v>
      </c>
      <c r="EN29" s="176">
        <v>520</v>
      </c>
      <c r="EO29" s="177">
        <v>0.96834264432029793</v>
      </c>
      <c r="EP29" s="177">
        <v>0.56424581005586605</v>
      </c>
      <c r="EQ29" s="177">
        <v>0.22905027932960897</v>
      </c>
      <c r="ER29" s="177">
        <v>0.15083798882681565</v>
      </c>
      <c r="ES29" s="177">
        <v>5.027932960893855E-2</v>
      </c>
      <c r="ET29" s="177">
        <v>5.5865921787709499E-3</v>
      </c>
      <c r="EU29" s="176">
        <v>179</v>
      </c>
      <c r="EV29" s="177">
        <v>0.33333333333333331</v>
      </c>
      <c r="EW29" s="177">
        <v>0.50657894736842102</v>
      </c>
      <c r="EX29" s="177">
        <v>0.25</v>
      </c>
      <c r="EY29" s="177">
        <v>0.21710526315789475</v>
      </c>
      <c r="EZ29" s="177">
        <v>1.3157894736842106E-2</v>
      </c>
      <c r="FA29" s="177">
        <v>1.3157894736842106E-2</v>
      </c>
      <c r="FB29" s="176">
        <v>152</v>
      </c>
      <c r="FC29" s="177">
        <v>0.28305400372439476</v>
      </c>
      <c r="FD29" s="177">
        <v>0.65277777777777768</v>
      </c>
      <c r="FE29" s="177">
        <v>0.24305555555555555</v>
      </c>
      <c r="FF29" s="177">
        <v>5.3240740740740734E-2</v>
      </c>
      <c r="FG29" s="177">
        <v>4.3981481481481476E-2</v>
      </c>
      <c r="FH29" s="177">
        <v>6.9444444444444449E-3</v>
      </c>
      <c r="FI29" s="176">
        <v>432</v>
      </c>
      <c r="FJ29" s="177">
        <v>0.8044692737430168</v>
      </c>
      <c r="FK29" s="177">
        <v>0.70352941176470585</v>
      </c>
      <c r="FL29" s="177">
        <v>0.21882352941176469</v>
      </c>
      <c r="FM29" s="177">
        <v>5.6470588235294127E-2</v>
      </c>
      <c r="FN29" s="177">
        <v>1.8823529411764708E-2</v>
      </c>
      <c r="FO29" s="177">
        <v>2.3529411764705885E-3</v>
      </c>
      <c r="FP29" s="176">
        <v>425</v>
      </c>
      <c r="FQ29" s="177">
        <v>0.79143389199255121</v>
      </c>
      <c r="FR29" s="177">
        <v>0.32183908045977017</v>
      </c>
      <c r="FS29" s="177">
        <v>0.24137931034482762</v>
      </c>
      <c r="FT29" s="177">
        <v>0.31034482758620696</v>
      </c>
      <c r="FU29" s="177">
        <v>9.195402298850576E-2</v>
      </c>
      <c r="FV29" s="177">
        <v>3.4482758620689662E-2</v>
      </c>
      <c r="FW29" s="176">
        <v>87</v>
      </c>
      <c r="FX29" s="177">
        <v>0.16201117318435754</v>
      </c>
      <c r="FY29" s="177">
        <v>0.27173913043478265</v>
      </c>
      <c r="FZ29" s="177">
        <v>0.28260869565217395</v>
      </c>
      <c r="GA29" s="177">
        <v>0.22826086956521743</v>
      </c>
      <c r="GB29" s="177">
        <v>9.7826086956521743E-2</v>
      </c>
      <c r="GC29" s="177">
        <v>0.11956521739130435</v>
      </c>
      <c r="GD29" s="176">
        <v>92</v>
      </c>
      <c r="GE29" s="177">
        <v>0.17132216014897581</v>
      </c>
      <c r="GF29" s="177">
        <v>0.70338983050847459</v>
      </c>
      <c r="GG29" s="177">
        <v>0.18644067796610167</v>
      </c>
      <c r="GH29" s="177">
        <v>7.2033898305084748E-2</v>
      </c>
      <c r="GI29" s="177">
        <v>1.2711864406779662E-2</v>
      </c>
      <c r="GJ29" s="177">
        <v>2.5423728813559324E-2</v>
      </c>
      <c r="GK29" s="176">
        <v>236</v>
      </c>
      <c r="GL29" s="177">
        <v>0.43947858472998136</v>
      </c>
      <c r="GM29" s="179" t="s">
        <v>232</v>
      </c>
      <c r="GN29" s="179" t="s">
        <v>232</v>
      </c>
      <c r="GO29" s="179" t="s">
        <v>232</v>
      </c>
      <c r="GP29" s="179" t="s">
        <v>232</v>
      </c>
      <c r="GQ29" s="179" t="s">
        <v>232</v>
      </c>
      <c r="GR29" s="176">
        <v>0</v>
      </c>
      <c r="GS29" s="177">
        <v>0</v>
      </c>
      <c r="GT29" s="179" t="s">
        <v>232</v>
      </c>
      <c r="GU29" s="179" t="s">
        <v>232</v>
      </c>
      <c r="GV29" s="179" t="s">
        <v>232</v>
      </c>
      <c r="GW29" s="179" t="s">
        <v>232</v>
      </c>
      <c r="GX29" s="179" t="s">
        <v>232</v>
      </c>
      <c r="GY29" s="176">
        <v>0</v>
      </c>
      <c r="GZ29" s="177">
        <v>0</v>
      </c>
      <c r="HA29" s="179" t="s">
        <v>232</v>
      </c>
      <c r="HB29" s="179" t="s">
        <v>232</v>
      </c>
      <c r="HC29" s="179" t="s">
        <v>232</v>
      </c>
      <c r="HD29" s="179" t="s">
        <v>232</v>
      </c>
      <c r="HE29" s="179" t="s">
        <v>232</v>
      </c>
      <c r="HF29" s="176">
        <v>0</v>
      </c>
      <c r="HG29" s="177">
        <v>0</v>
      </c>
      <c r="HH29" s="178">
        <v>8.9937759336099585</v>
      </c>
      <c r="HI29" s="176">
        <v>482</v>
      </c>
      <c r="HJ29" s="177">
        <v>0.89757914338919931</v>
      </c>
      <c r="HK29" s="177">
        <v>0.23163841807909602</v>
      </c>
      <c r="HL29" s="177">
        <v>0.67043314500941609</v>
      </c>
      <c r="HM29" s="177">
        <v>7.3446327683615809E-2</v>
      </c>
      <c r="HN29" s="177">
        <v>5.6497175141242938E-3</v>
      </c>
      <c r="HO29" s="177">
        <v>1.8832391713747645E-2</v>
      </c>
      <c r="HP29" s="176">
        <v>531</v>
      </c>
      <c r="HQ29" s="177">
        <v>0.98882681564245811</v>
      </c>
      <c r="HR29" s="177">
        <v>0.63878326996197721</v>
      </c>
      <c r="HS29" s="177">
        <v>6.4638783269961975E-2</v>
      </c>
      <c r="HT29" s="177">
        <v>0.15779467680608367</v>
      </c>
      <c r="HU29" s="177">
        <v>0.15209125475285171</v>
      </c>
      <c r="HV29" s="177">
        <v>2.4714828897338406E-2</v>
      </c>
      <c r="HW29" s="177">
        <v>1.3307984790874526E-2</v>
      </c>
      <c r="HX29" s="177">
        <v>8.7452471482889732E-2</v>
      </c>
      <c r="HY29" s="177">
        <v>0.13117870722433461</v>
      </c>
      <c r="HZ29" s="177">
        <v>2.2813688212927757E-2</v>
      </c>
      <c r="IA29" s="177">
        <v>4.5627376425855515E-2</v>
      </c>
      <c r="IB29" s="176">
        <v>526</v>
      </c>
      <c r="IC29" s="177">
        <v>0.97951582867783982</v>
      </c>
      <c r="ID29" s="178">
        <v>5.6944444444444446</v>
      </c>
      <c r="IE29" s="176">
        <v>467</v>
      </c>
      <c r="IF29" s="177">
        <v>0.86964618249534453</v>
      </c>
      <c r="IG29" s="177">
        <v>0.46182495344506519</v>
      </c>
      <c r="IH29" s="177">
        <v>0.98076923076923073</v>
      </c>
      <c r="II29" s="177">
        <v>1.9230769230769228E-2</v>
      </c>
      <c r="IJ29" s="176">
        <v>468</v>
      </c>
      <c r="IK29" s="177">
        <v>0.87150837988826813</v>
      </c>
      <c r="IL29" s="177">
        <v>0.81018518518518512</v>
      </c>
      <c r="IM29" s="177">
        <v>0.18981481481481483</v>
      </c>
      <c r="IN29" s="176">
        <v>216</v>
      </c>
      <c r="IO29" s="177">
        <v>0.4022346368715084</v>
      </c>
      <c r="IP29" s="177">
        <v>0.92372881355932202</v>
      </c>
      <c r="IQ29" s="177">
        <v>7.6271186440677957E-2</v>
      </c>
      <c r="IR29" s="176">
        <v>236</v>
      </c>
      <c r="IS29" s="177">
        <v>0.43947858472998136</v>
      </c>
      <c r="IT29" s="177">
        <v>0.97999999999999987</v>
      </c>
      <c r="IU29" s="177">
        <v>1.9999999999999997E-2</v>
      </c>
      <c r="IV29" s="176">
        <v>450</v>
      </c>
      <c r="IW29" s="177">
        <v>0.83798882681564246</v>
      </c>
      <c r="IX29" s="177">
        <v>0.9882903981264638</v>
      </c>
      <c r="IY29" s="177">
        <v>1.1709601873536299E-2</v>
      </c>
      <c r="IZ29" s="176">
        <v>427</v>
      </c>
      <c r="JA29" s="177">
        <v>0.7951582867783985</v>
      </c>
      <c r="JB29" s="177">
        <v>9.3109869646182494E-2</v>
      </c>
      <c r="JC29" s="177">
        <v>0.5988483685220729</v>
      </c>
      <c r="JD29" s="177">
        <v>0.40115163147792704</v>
      </c>
      <c r="JE29" s="176">
        <v>521</v>
      </c>
      <c r="JF29" s="177">
        <v>0.97020484171322163</v>
      </c>
      <c r="JG29" s="177">
        <v>4.7520661157024788E-2</v>
      </c>
      <c r="JH29" s="177">
        <v>0.20247933884297523</v>
      </c>
      <c r="JI29" s="177">
        <v>0.33057851239669417</v>
      </c>
      <c r="JJ29" s="177">
        <v>0.30785123966942146</v>
      </c>
      <c r="JK29" s="177">
        <v>0.1115702479338843</v>
      </c>
      <c r="JL29" s="176">
        <v>484</v>
      </c>
      <c r="JM29" s="177">
        <v>0.9013035381750466</v>
      </c>
      <c r="JN29" s="176">
        <v>341</v>
      </c>
      <c r="JO29" s="177">
        <v>0.63500931098696467</v>
      </c>
      <c r="JP29" s="179">
        <v>1.0989010989010988E-2</v>
      </c>
      <c r="JQ29" s="179">
        <v>0.36263736263736257</v>
      </c>
      <c r="JR29" s="179">
        <v>7.6923076923076913E-2</v>
      </c>
      <c r="JS29" s="179">
        <v>0.39560439560439553</v>
      </c>
      <c r="JT29" s="179">
        <v>0.15384615384615383</v>
      </c>
      <c r="JU29" s="176">
        <v>91</v>
      </c>
      <c r="JV29" s="177">
        <v>0.16945996275605213</v>
      </c>
      <c r="JW29" s="177">
        <v>3.3932135728542916E-2</v>
      </c>
      <c r="JX29" s="177">
        <v>1.5968063872255491E-2</v>
      </c>
      <c r="JY29" s="177">
        <v>9.9800399201596807E-3</v>
      </c>
      <c r="JZ29" s="177">
        <v>0.90618762475049908</v>
      </c>
      <c r="KA29" s="177">
        <v>3.3932135728542916E-2</v>
      </c>
      <c r="KB29" s="176">
        <v>501</v>
      </c>
      <c r="KC29" s="177">
        <v>0.93296089385474856</v>
      </c>
      <c r="KD29" s="177">
        <v>0.85161290322580652</v>
      </c>
      <c r="KE29" s="177">
        <v>6.4516129032258063E-2</v>
      </c>
      <c r="KF29" s="177">
        <v>3.2258064516129031E-2</v>
      </c>
      <c r="KG29" s="177">
        <v>1.075268817204301E-2</v>
      </c>
      <c r="KH29" s="177">
        <v>1.5053763440860216E-2</v>
      </c>
      <c r="KI29" s="177">
        <v>2.7956989247311832E-2</v>
      </c>
      <c r="KJ29" s="177">
        <v>2.5806451612903229E-2</v>
      </c>
      <c r="KK29" s="177">
        <v>1.2903225806451615E-2</v>
      </c>
      <c r="KL29" s="177">
        <v>1.935483870967742E-2</v>
      </c>
      <c r="KM29" s="176">
        <v>465</v>
      </c>
      <c r="KN29" s="180">
        <v>0.86592178770949724</v>
      </c>
    </row>
    <row r="30" spans="1:300" s="150" customFormat="1" ht="24" customHeight="1" x14ac:dyDescent="0.25">
      <c r="A30" s="181">
        <v>74</v>
      </c>
      <c r="B30" s="182" t="s">
        <v>256</v>
      </c>
      <c r="C30" s="183" t="s">
        <v>4</v>
      </c>
      <c r="D30" s="183" t="s">
        <v>0</v>
      </c>
      <c r="E30" s="184">
        <v>128</v>
      </c>
      <c r="F30" s="185">
        <v>0.18548387096774194</v>
      </c>
      <c r="G30" s="185">
        <v>0.81451612903225812</v>
      </c>
      <c r="H30" s="184">
        <v>124</v>
      </c>
      <c r="I30" s="185">
        <v>0.96875</v>
      </c>
      <c r="J30" s="185">
        <v>0.75728155339805814</v>
      </c>
      <c r="K30" s="185">
        <v>0.24271844660194175</v>
      </c>
      <c r="L30" s="184">
        <v>103</v>
      </c>
      <c r="M30" s="185">
        <v>0.8046875</v>
      </c>
      <c r="N30" s="185">
        <v>0.5268817204301075</v>
      </c>
      <c r="O30" s="185">
        <v>0.47311827956989244</v>
      </c>
      <c r="P30" s="184">
        <v>93</v>
      </c>
      <c r="Q30" s="185">
        <v>0.7265625</v>
      </c>
      <c r="R30" s="185">
        <v>0.31451612903225806</v>
      </c>
      <c r="S30" s="185">
        <v>0.12903225806451615</v>
      </c>
      <c r="T30" s="185">
        <v>0.32258064516129037</v>
      </c>
      <c r="U30" s="185">
        <v>2.4193548387096774E-2</v>
      </c>
      <c r="V30" s="185">
        <v>0.20967741935483875</v>
      </c>
      <c r="W30" s="185">
        <v>6.4516129032258077E-2</v>
      </c>
      <c r="X30" s="185">
        <v>3.2258064516129038E-2</v>
      </c>
      <c r="Y30" s="185">
        <v>0.12096774193548389</v>
      </c>
      <c r="Z30" s="185">
        <v>7.2580645161290328E-2</v>
      </c>
      <c r="AA30" s="185">
        <v>4.0322580645161296E-2</v>
      </c>
      <c r="AB30" s="185">
        <v>0</v>
      </c>
      <c r="AC30" s="185">
        <v>9.6774193548387094E-2</v>
      </c>
      <c r="AD30" s="184">
        <v>124</v>
      </c>
      <c r="AE30" s="185">
        <v>0.96875</v>
      </c>
      <c r="AF30" s="185">
        <v>0.6953125</v>
      </c>
      <c r="AG30" s="184">
        <v>89</v>
      </c>
      <c r="AH30" s="185">
        <v>0.67826086956521736</v>
      </c>
      <c r="AI30" s="185">
        <v>0.24347826086956523</v>
      </c>
      <c r="AJ30" s="185">
        <v>0.10434782608695652</v>
      </c>
      <c r="AK30" s="185">
        <v>0.15652173913043477</v>
      </c>
      <c r="AL30" s="185">
        <v>0.5304347826086957</v>
      </c>
      <c r="AM30" s="185">
        <v>0.5043478260869565</v>
      </c>
      <c r="AN30" s="185">
        <v>0.36521739130434783</v>
      </c>
      <c r="AO30" s="185">
        <v>0.12173913043478261</v>
      </c>
      <c r="AP30" s="185">
        <v>0.23478260869565218</v>
      </c>
      <c r="AQ30" s="185">
        <v>9.5652173913043481E-2</v>
      </c>
      <c r="AR30" s="184">
        <v>115</v>
      </c>
      <c r="AS30" s="185">
        <v>0.8984375</v>
      </c>
      <c r="AT30" s="186">
        <v>9.6578947368421044</v>
      </c>
      <c r="AU30" s="184">
        <v>114</v>
      </c>
      <c r="AV30" s="185">
        <v>0.890625</v>
      </c>
      <c r="AW30" s="186">
        <v>9.6695652173913036</v>
      </c>
      <c r="AX30" s="184">
        <v>115</v>
      </c>
      <c r="AY30" s="185">
        <v>0.8984375</v>
      </c>
      <c r="AZ30" s="186">
        <v>9.6846846846846848</v>
      </c>
      <c r="BA30" s="184">
        <v>111</v>
      </c>
      <c r="BB30" s="185">
        <v>0.8671875</v>
      </c>
      <c r="BC30" s="185">
        <v>0.49206349206349198</v>
      </c>
      <c r="BD30" s="185">
        <v>0.31746031746031744</v>
      </c>
      <c r="BE30" s="185">
        <v>0.10317460317460317</v>
      </c>
      <c r="BF30" s="185">
        <v>6.3492063492063489E-2</v>
      </c>
      <c r="BG30" s="185">
        <v>2.3809523809523805E-2</v>
      </c>
      <c r="BH30" s="184">
        <v>126</v>
      </c>
      <c r="BI30" s="185">
        <v>0.984375</v>
      </c>
      <c r="BJ30" s="185">
        <v>0.61290322580645173</v>
      </c>
      <c r="BK30" s="185">
        <v>0.25</v>
      </c>
      <c r="BL30" s="185">
        <v>7.2580645161290328E-2</v>
      </c>
      <c r="BM30" s="185">
        <v>6.4516129032258077E-2</v>
      </c>
      <c r="BN30" s="185">
        <v>0</v>
      </c>
      <c r="BO30" s="184">
        <v>124</v>
      </c>
      <c r="BP30" s="185">
        <v>0.96875</v>
      </c>
      <c r="BQ30" s="185">
        <v>0.66129032258064513</v>
      </c>
      <c r="BR30" s="185">
        <v>0.25</v>
      </c>
      <c r="BS30" s="185">
        <v>8.0645161290322592E-2</v>
      </c>
      <c r="BT30" s="185">
        <v>8.0645161290322596E-3</v>
      </c>
      <c r="BU30" s="185">
        <v>0</v>
      </c>
      <c r="BV30" s="184">
        <v>124</v>
      </c>
      <c r="BW30" s="185">
        <v>0.96875</v>
      </c>
      <c r="BX30" s="185">
        <v>0.67999999999999994</v>
      </c>
      <c r="BY30" s="185">
        <v>0.24</v>
      </c>
      <c r="BZ30" s="185">
        <v>7.1999999999999995E-2</v>
      </c>
      <c r="CA30" s="185">
        <v>7.9999999999999984E-3</v>
      </c>
      <c r="CB30" s="185">
        <v>0</v>
      </c>
      <c r="CC30" s="184">
        <v>125</v>
      </c>
      <c r="CD30" s="185">
        <v>0.9765625</v>
      </c>
      <c r="CE30" s="185">
        <v>0.6</v>
      </c>
      <c r="CF30" s="185">
        <v>0.33333333333333331</v>
      </c>
      <c r="CG30" s="185">
        <v>4.9999999999999996E-2</v>
      </c>
      <c r="CH30" s="185">
        <v>1.6666666666666666E-2</v>
      </c>
      <c r="CI30" s="185">
        <v>0</v>
      </c>
      <c r="CJ30" s="184">
        <v>120</v>
      </c>
      <c r="CK30" s="185">
        <v>0.9375</v>
      </c>
      <c r="CL30" s="185">
        <v>0.6507936507936507</v>
      </c>
      <c r="CM30" s="185">
        <v>0.23809523809523808</v>
      </c>
      <c r="CN30" s="185">
        <v>8.7301587301587297E-2</v>
      </c>
      <c r="CO30" s="185">
        <v>1.5873015873015872E-2</v>
      </c>
      <c r="CP30" s="185">
        <v>7.9365079365079361E-3</v>
      </c>
      <c r="CQ30" s="184">
        <v>126</v>
      </c>
      <c r="CR30" s="185">
        <v>0.984375</v>
      </c>
      <c r="CS30" s="185">
        <v>0.85869565217391297</v>
      </c>
      <c r="CT30" s="185">
        <v>0.11956521739130435</v>
      </c>
      <c r="CU30" s="185">
        <v>2.1739130434782608E-2</v>
      </c>
      <c r="CV30" s="185">
        <v>0</v>
      </c>
      <c r="CW30" s="185">
        <v>0</v>
      </c>
      <c r="CX30" s="184">
        <v>92</v>
      </c>
      <c r="CY30" s="185">
        <v>0.71875</v>
      </c>
      <c r="CZ30" s="185">
        <v>0.38823529411764712</v>
      </c>
      <c r="DA30" s="185">
        <v>0.3411764705882353</v>
      </c>
      <c r="DB30" s="185">
        <v>0.11764705882352942</v>
      </c>
      <c r="DC30" s="185">
        <v>0.11764705882352942</v>
      </c>
      <c r="DD30" s="185">
        <v>3.5294117647058823E-2</v>
      </c>
      <c r="DE30" s="184">
        <v>85</v>
      </c>
      <c r="DF30" s="185">
        <v>0.6640625</v>
      </c>
      <c r="DG30" s="185">
        <v>0.31764705882352939</v>
      </c>
      <c r="DH30" s="185">
        <v>0.35294117647058826</v>
      </c>
      <c r="DI30" s="185">
        <v>0.18823529411764706</v>
      </c>
      <c r="DJ30" s="185">
        <v>0.12941176470588237</v>
      </c>
      <c r="DK30" s="185">
        <v>1.1764705882352941E-2</v>
      </c>
      <c r="DL30" s="184">
        <v>85</v>
      </c>
      <c r="DM30" s="185">
        <v>0.6640625</v>
      </c>
      <c r="DN30" s="185">
        <v>0.40740740740740744</v>
      </c>
      <c r="DO30" s="185">
        <v>0.38271604938271603</v>
      </c>
      <c r="DP30" s="185">
        <v>0.14814814814814814</v>
      </c>
      <c r="DQ30" s="185">
        <v>4.9382716049382713E-2</v>
      </c>
      <c r="DR30" s="185">
        <v>1.2345679012345678E-2</v>
      </c>
      <c r="DS30" s="184">
        <v>81</v>
      </c>
      <c r="DT30" s="185">
        <v>0.6328125</v>
      </c>
      <c r="DU30" s="185">
        <v>0.42857142857142855</v>
      </c>
      <c r="DV30" s="185">
        <v>0.42857142857142855</v>
      </c>
      <c r="DW30" s="185">
        <v>0.12698412698412698</v>
      </c>
      <c r="DX30" s="185">
        <v>1.5873015873015872E-2</v>
      </c>
      <c r="DY30" s="185">
        <v>0</v>
      </c>
      <c r="DZ30" s="184">
        <v>63</v>
      </c>
      <c r="EA30" s="185">
        <v>0.4921875</v>
      </c>
      <c r="EB30" s="185">
        <v>0.46666666666666662</v>
      </c>
      <c r="EC30" s="185">
        <v>0.33333333333333331</v>
      </c>
      <c r="ED30" s="185">
        <v>0.18333333333333332</v>
      </c>
      <c r="EE30" s="185">
        <v>1.6666666666666666E-2</v>
      </c>
      <c r="EF30" s="185">
        <v>0</v>
      </c>
      <c r="EG30" s="184">
        <v>60</v>
      </c>
      <c r="EH30" s="185">
        <v>0.46875</v>
      </c>
      <c r="EI30" s="185">
        <v>0.76229508196721318</v>
      </c>
      <c r="EJ30" s="185">
        <v>0.20491803278688525</v>
      </c>
      <c r="EK30" s="185">
        <v>1.6393442622950821E-2</v>
      </c>
      <c r="EL30" s="185">
        <v>1.6393442622950821E-2</v>
      </c>
      <c r="EM30" s="185">
        <v>0</v>
      </c>
      <c r="EN30" s="184">
        <v>122</v>
      </c>
      <c r="EO30" s="185">
        <v>0.953125</v>
      </c>
      <c r="EP30" s="185">
        <v>0.48076923076923078</v>
      </c>
      <c r="EQ30" s="185">
        <v>0.36538461538461542</v>
      </c>
      <c r="ER30" s="185">
        <v>9.6153846153846159E-2</v>
      </c>
      <c r="ES30" s="185">
        <v>5.7692307692307689E-2</v>
      </c>
      <c r="ET30" s="185">
        <v>0</v>
      </c>
      <c r="EU30" s="184">
        <v>52</v>
      </c>
      <c r="EV30" s="185">
        <v>0.40625</v>
      </c>
      <c r="EW30" s="185">
        <v>0.54999999999999993</v>
      </c>
      <c r="EX30" s="185">
        <v>0.3</v>
      </c>
      <c r="EY30" s="185">
        <v>0.125</v>
      </c>
      <c r="EZ30" s="185">
        <v>2.4999999999999998E-2</v>
      </c>
      <c r="FA30" s="185">
        <v>0</v>
      </c>
      <c r="FB30" s="184">
        <v>40</v>
      </c>
      <c r="FC30" s="185">
        <v>0.3125</v>
      </c>
      <c r="FD30" s="185">
        <v>0.57894736842105265</v>
      </c>
      <c r="FE30" s="185">
        <v>0.28421052631578947</v>
      </c>
      <c r="FF30" s="185">
        <v>9.4736842105263147E-2</v>
      </c>
      <c r="FG30" s="185">
        <v>4.2105263157894736E-2</v>
      </c>
      <c r="FH30" s="185">
        <v>0</v>
      </c>
      <c r="FI30" s="184">
        <v>95</v>
      </c>
      <c r="FJ30" s="185">
        <v>0.7421875</v>
      </c>
      <c r="FK30" s="185">
        <v>0.6</v>
      </c>
      <c r="FL30" s="185">
        <v>0.31111111111111112</v>
      </c>
      <c r="FM30" s="185">
        <v>5.5555555555555552E-2</v>
      </c>
      <c r="FN30" s="185">
        <v>3.3333333333333333E-2</v>
      </c>
      <c r="FO30" s="185">
        <v>0</v>
      </c>
      <c r="FP30" s="184">
        <v>90</v>
      </c>
      <c r="FQ30" s="185">
        <v>0.703125</v>
      </c>
      <c r="FR30" s="185">
        <v>0.42105263157894735</v>
      </c>
      <c r="FS30" s="185">
        <v>0.26315789473684209</v>
      </c>
      <c r="FT30" s="185">
        <v>0.18421052631578946</v>
      </c>
      <c r="FU30" s="185">
        <v>7.8947368421052613E-2</v>
      </c>
      <c r="FV30" s="185">
        <v>5.2631578947368418E-2</v>
      </c>
      <c r="FW30" s="184">
        <v>38</v>
      </c>
      <c r="FX30" s="185">
        <v>0.296875</v>
      </c>
      <c r="FY30" s="185">
        <v>0.37037037037037041</v>
      </c>
      <c r="FZ30" s="185">
        <v>0.25925925925925924</v>
      </c>
      <c r="GA30" s="185">
        <v>0.22222222222222221</v>
      </c>
      <c r="GB30" s="185">
        <v>0.1111111111111111</v>
      </c>
      <c r="GC30" s="185">
        <v>3.7037037037037035E-2</v>
      </c>
      <c r="GD30" s="184">
        <v>27</v>
      </c>
      <c r="GE30" s="185">
        <v>0.2109375</v>
      </c>
      <c r="GF30" s="185">
        <v>0.5490196078431373</v>
      </c>
      <c r="GG30" s="185">
        <v>0.21568627450980393</v>
      </c>
      <c r="GH30" s="185">
        <v>0.15686274509803921</v>
      </c>
      <c r="GI30" s="185">
        <v>3.9215686274509803E-2</v>
      </c>
      <c r="GJ30" s="185">
        <v>3.9215686274509803E-2</v>
      </c>
      <c r="GK30" s="184">
        <v>51</v>
      </c>
      <c r="GL30" s="185">
        <v>0.3984375</v>
      </c>
      <c r="GM30" s="187" t="s">
        <v>232</v>
      </c>
      <c r="GN30" s="187" t="s">
        <v>232</v>
      </c>
      <c r="GO30" s="187" t="s">
        <v>232</v>
      </c>
      <c r="GP30" s="187" t="s">
        <v>232</v>
      </c>
      <c r="GQ30" s="187" t="s">
        <v>232</v>
      </c>
      <c r="GR30" s="184">
        <v>0</v>
      </c>
      <c r="GS30" s="185">
        <v>0</v>
      </c>
      <c r="GT30" s="187" t="s">
        <v>232</v>
      </c>
      <c r="GU30" s="187" t="s">
        <v>232</v>
      </c>
      <c r="GV30" s="187" t="s">
        <v>232</v>
      </c>
      <c r="GW30" s="187" t="s">
        <v>232</v>
      </c>
      <c r="GX30" s="187" t="s">
        <v>232</v>
      </c>
      <c r="GY30" s="184">
        <v>0</v>
      </c>
      <c r="GZ30" s="185">
        <v>0</v>
      </c>
      <c r="HA30" s="187" t="s">
        <v>232</v>
      </c>
      <c r="HB30" s="187" t="s">
        <v>232</v>
      </c>
      <c r="HC30" s="187" t="s">
        <v>232</v>
      </c>
      <c r="HD30" s="187" t="s">
        <v>232</v>
      </c>
      <c r="HE30" s="187" t="s">
        <v>232</v>
      </c>
      <c r="HF30" s="184">
        <v>0</v>
      </c>
      <c r="HG30" s="185">
        <v>0</v>
      </c>
      <c r="HH30" s="186">
        <v>9.0085470085470085</v>
      </c>
      <c r="HI30" s="184">
        <v>117</v>
      </c>
      <c r="HJ30" s="185">
        <v>0.9140625</v>
      </c>
      <c r="HK30" s="185">
        <v>8.6206896551724137E-3</v>
      </c>
      <c r="HL30" s="185">
        <v>0.87068965517241381</v>
      </c>
      <c r="HM30" s="185">
        <v>0.10344827586206896</v>
      </c>
      <c r="HN30" s="185">
        <v>8.6206896551724137E-3</v>
      </c>
      <c r="HO30" s="185">
        <v>8.6206896551724137E-3</v>
      </c>
      <c r="HP30" s="184">
        <v>116</v>
      </c>
      <c r="HQ30" s="185">
        <v>0.90625</v>
      </c>
      <c r="HR30" s="185">
        <v>0.54098360655737709</v>
      </c>
      <c r="HS30" s="185">
        <v>4.9180327868852458E-2</v>
      </c>
      <c r="HT30" s="185">
        <v>4.9180327868852458E-2</v>
      </c>
      <c r="HU30" s="185">
        <v>0.14754098360655737</v>
      </c>
      <c r="HV30" s="185">
        <v>3.2786885245901641E-2</v>
      </c>
      <c r="HW30" s="185">
        <v>2.4590163934426229E-2</v>
      </c>
      <c r="HX30" s="185">
        <v>7.3770491803278687E-2</v>
      </c>
      <c r="HY30" s="185">
        <v>8.1967213114754106E-2</v>
      </c>
      <c r="HZ30" s="185">
        <v>0.11475409836065574</v>
      </c>
      <c r="IA30" s="185">
        <v>0.10655737704918034</v>
      </c>
      <c r="IB30" s="184">
        <v>122</v>
      </c>
      <c r="IC30" s="185">
        <v>0.953125</v>
      </c>
      <c r="ID30" s="186">
        <v>3.5483870967741935</v>
      </c>
      <c r="IE30" s="184">
        <v>93</v>
      </c>
      <c r="IF30" s="185">
        <v>0.7265625</v>
      </c>
      <c r="IG30" s="185">
        <v>0.234375</v>
      </c>
      <c r="IH30" s="185">
        <v>0.97115384615384615</v>
      </c>
      <c r="II30" s="185">
        <v>2.8846153846153844E-2</v>
      </c>
      <c r="IJ30" s="184">
        <v>104</v>
      </c>
      <c r="IK30" s="185">
        <v>0.8125</v>
      </c>
      <c r="IL30" s="185">
        <v>0.80392156862745101</v>
      </c>
      <c r="IM30" s="185">
        <v>0.19607843137254904</v>
      </c>
      <c r="IN30" s="184">
        <v>51</v>
      </c>
      <c r="IO30" s="185">
        <v>0.3984375</v>
      </c>
      <c r="IP30" s="185">
        <v>0.88333333333333319</v>
      </c>
      <c r="IQ30" s="185">
        <v>0.11666666666666665</v>
      </c>
      <c r="IR30" s="184">
        <v>60</v>
      </c>
      <c r="IS30" s="185">
        <v>0.46875</v>
      </c>
      <c r="IT30" s="185">
        <v>0.95744680851063835</v>
      </c>
      <c r="IU30" s="185">
        <v>4.2553191489361701E-2</v>
      </c>
      <c r="IV30" s="184">
        <v>94</v>
      </c>
      <c r="IW30" s="185">
        <v>0.734375</v>
      </c>
      <c r="IX30" s="185">
        <v>0.97499999999999998</v>
      </c>
      <c r="IY30" s="185">
        <v>2.4999999999999998E-2</v>
      </c>
      <c r="IZ30" s="184">
        <v>80</v>
      </c>
      <c r="JA30" s="185">
        <v>0.625</v>
      </c>
      <c r="JB30" s="185">
        <v>0.1953125</v>
      </c>
      <c r="JC30" s="185">
        <v>0.48760330578512395</v>
      </c>
      <c r="JD30" s="185">
        <v>0.51239669421487599</v>
      </c>
      <c r="JE30" s="184">
        <v>121</v>
      </c>
      <c r="JF30" s="185">
        <v>0.9453125</v>
      </c>
      <c r="JG30" s="185">
        <v>5.3571428571428568E-2</v>
      </c>
      <c r="JH30" s="185">
        <v>0.23214285714285715</v>
      </c>
      <c r="JI30" s="185">
        <v>0.27678571428571425</v>
      </c>
      <c r="JJ30" s="185">
        <v>0.3125</v>
      </c>
      <c r="JK30" s="185">
        <v>0.125</v>
      </c>
      <c r="JL30" s="184">
        <v>112</v>
      </c>
      <c r="JM30" s="185">
        <v>0.875</v>
      </c>
      <c r="JN30" s="184">
        <v>90</v>
      </c>
      <c r="JO30" s="185">
        <v>0.703125</v>
      </c>
      <c r="JP30" s="185">
        <v>0</v>
      </c>
      <c r="JQ30" s="185">
        <v>0.44444444444444448</v>
      </c>
      <c r="JR30" s="185">
        <v>5.5555555555555559E-2</v>
      </c>
      <c r="JS30" s="185">
        <v>0.27777777777777779</v>
      </c>
      <c r="JT30" s="185">
        <v>0.22222222222222224</v>
      </c>
      <c r="JU30" s="184">
        <v>18</v>
      </c>
      <c r="JV30" s="185">
        <v>0.140625</v>
      </c>
      <c r="JW30" s="185">
        <v>4.2735042735042736E-2</v>
      </c>
      <c r="JX30" s="185">
        <v>1.7094017094017092E-2</v>
      </c>
      <c r="JY30" s="185">
        <v>2.564102564102564E-2</v>
      </c>
      <c r="JZ30" s="185">
        <v>0.88034188034188032</v>
      </c>
      <c r="KA30" s="185">
        <v>3.4188034188034185E-2</v>
      </c>
      <c r="KB30" s="184">
        <v>117</v>
      </c>
      <c r="KC30" s="185">
        <v>0.9140625</v>
      </c>
      <c r="KD30" s="185">
        <v>0.87826086956521743</v>
      </c>
      <c r="KE30" s="185">
        <v>6.0869565217391307E-2</v>
      </c>
      <c r="KF30" s="185">
        <v>1.7391304347826087E-2</v>
      </c>
      <c r="KG30" s="185">
        <v>3.4782608695652174E-2</v>
      </c>
      <c r="KH30" s="185">
        <v>8.6956521739130436E-3</v>
      </c>
      <c r="KI30" s="185">
        <v>2.6086956521739129E-2</v>
      </c>
      <c r="KJ30" s="185">
        <v>4.3478260869565223E-2</v>
      </c>
      <c r="KK30" s="185">
        <v>2.6086956521739129E-2</v>
      </c>
      <c r="KL30" s="185">
        <v>8.6956521739130436E-3</v>
      </c>
      <c r="KM30" s="184">
        <v>115</v>
      </c>
      <c r="KN30" s="188">
        <v>0.8984375</v>
      </c>
    </row>
    <row r="31" spans="1:300" s="150" customFormat="1" ht="24" customHeight="1" x14ac:dyDescent="0.25">
      <c r="A31" s="173">
        <v>79</v>
      </c>
      <c r="B31" s="174" t="s">
        <v>257</v>
      </c>
      <c r="C31" s="175" t="s">
        <v>4</v>
      </c>
      <c r="D31" s="175" t="s">
        <v>0</v>
      </c>
      <c r="E31" s="176">
        <v>119</v>
      </c>
      <c r="F31" s="177">
        <v>0.27966101694915257</v>
      </c>
      <c r="G31" s="177">
        <v>0.72033898305084754</v>
      </c>
      <c r="H31" s="176">
        <v>118</v>
      </c>
      <c r="I31" s="177">
        <v>0.99159663865546221</v>
      </c>
      <c r="J31" s="177">
        <v>0.7142857142857143</v>
      </c>
      <c r="K31" s="177">
        <v>0.28571428571428575</v>
      </c>
      <c r="L31" s="176">
        <v>98</v>
      </c>
      <c r="M31" s="177">
        <v>0.82352941176470584</v>
      </c>
      <c r="N31" s="177">
        <v>0.45652173913043481</v>
      </c>
      <c r="O31" s="177">
        <v>0.5434782608695653</v>
      </c>
      <c r="P31" s="176">
        <v>92</v>
      </c>
      <c r="Q31" s="177">
        <v>0.77310924369747902</v>
      </c>
      <c r="R31" s="177">
        <v>0.26271186440677968</v>
      </c>
      <c r="S31" s="177">
        <v>7.6271186440677971E-2</v>
      </c>
      <c r="T31" s="177">
        <v>0.37288135593220345</v>
      </c>
      <c r="U31" s="177">
        <v>9.3220338983050863E-2</v>
      </c>
      <c r="V31" s="177">
        <v>0.26271186440677968</v>
      </c>
      <c r="W31" s="177">
        <v>4.2372881355932202E-2</v>
      </c>
      <c r="X31" s="177">
        <v>1.6949152542372881E-2</v>
      </c>
      <c r="Y31" s="177">
        <v>5.0847457627118647E-2</v>
      </c>
      <c r="Z31" s="177">
        <v>5.9322033898305093E-2</v>
      </c>
      <c r="AA31" s="177">
        <v>3.3898305084745763E-2</v>
      </c>
      <c r="AB31" s="177">
        <v>1.6949152542372881E-2</v>
      </c>
      <c r="AC31" s="177">
        <v>9.3220338983050863E-2</v>
      </c>
      <c r="AD31" s="176">
        <v>118</v>
      </c>
      <c r="AE31" s="177">
        <v>0.99159663865546221</v>
      </c>
      <c r="AF31" s="177">
        <v>0.77310924369747902</v>
      </c>
      <c r="AG31" s="176">
        <v>92</v>
      </c>
      <c r="AH31" s="177">
        <v>0.29702970297029707</v>
      </c>
      <c r="AI31" s="177">
        <v>0.30693069306930693</v>
      </c>
      <c r="AJ31" s="177">
        <v>0.14851485148514854</v>
      </c>
      <c r="AK31" s="177">
        <v>0.10891089108910892</v>
      </c>
      <c r="AL31" s="177">
        <v>0.34653465346534656</v>
      </c>
      <c r="AM31" s="177">
        <v>8.9108910891089105E-2</v>
      </c>
      <c r="AN31" s="177">
        <v>0.17821782178217821</v>
      </c>
      <c r="AO31" s="177">
        <v>0.24752475247524755</v>
      </c>
      <c r="AP31" s="177">
        <v>6.9306930693069313E-2</v>
      </c>
      <c r="AQ31" s="177">
        <v>0.12871287128712872</v>
      </c>
      <c r="AR31" s="176">
        <v>101</v>
      </c>
      <c r="AS31" s="177">
        <v>0.84873949579831931</v>
      </c>
      <c r="AT31" s="178">
        <v>9.5043478260869563</v>
      </c>
      <c r="AU31" s="176">
        <v>115</v>
      </c>
      <c r="AV31" s="177">
        <v>0.96638655462184875</v>
      </c>
      <c r="AW31" s="178">
        <v>9.6140350877192979</v>
      </c>
      <c r="AX31" s="176">
        <v>114</v>
      </c>
      <c r="AY31" s="177">
        <v>0.95798319327731096</v>
      </c>
      <c r="AZ31" s="178">
        <v>9.5826086956521745</v>
      </c>
      <c r="BA31" s="176">
        <v>115</v>
      </c>
      <c r="BB31" s="177">
        <v>0.96638655462184875</v>
      </c>
      <c r="BC31" s="177">
        <v>0.71962616822429915</v>
      </c>
      <c r="BD31" s="177">
        <v>0.23364485981308414</v>
      </c>
      <c r="BE31" s="177">
        <v>1.8691588785046731E-2</v>
      </c>
      <c r="BF31" s="177">
        <v>2.8037383177570093E-2</v>
      </c>
      <c r="BG31" s="177">
        <v>0</v>
      </c>
      <c r="BH31" s="176">
        <v>107</v>
      </c>
      <c r="BI31" s="177">
        <v>0.89915966386554624</v>
      </c>
      <c r="BJ31" s="177">
        <v>0.82568807339449535</v>
      </c>
      <c r="BK31" s="177">
        <v>0.15596330275229356</v>
      </c>
      <c r="BL31" s="177">
        <v>1.8348623853211007E-2</v>
      </c>
      <c r="BM31" s="177">
        <v>0</v>
      </c>
      <c r="BN31" s="177">
        <v>0</v>
      </c>
      <c r="BO31" s="176">
        <v>109</v>
      </c>
      <c r="BP31" s="177">
        <v>0.91596638655462181</v>
      </c>
      <c r="BQ31" s="177">
        <v>0.79824561403508776</v>
      </c>
      <c r="BR31" s="177">
        <v>0.16666666666666666</v>
      </c>
      <c r="BS31" s="177">
        <v>3.5087719298245612E-2</v>
      </c>
      <c r="BT31" s="177">
        <v>0</v>
      </c>
      <c r="BU31" s="177">
        <v>0</v>
      </c>
      <c r="BV31" s="176">
        <v>114</v>
      </c>
      <c r="BW31" s="177">
        <v>0.95798319327731096</v>
      </c>
      <c r="BX31" s="177">
        <v>0.82142857142857129</v>
      </c>
      <c r="BY31" s="177">
        <v>0.1607142857142857</v>
      </c>
      <c r="BZ31" s="177">
        <v>1.7857142857142856E-2</v>
      </c>
      <c r="CA31" s="177">
        <v>0</v>
      </c>
      <c r="CB31" s="177">
        <v>0</v>
      </c>
      <c r="CC31" s="176">
        <v>112</v>
      </c>
      <c r="CD31" s="177">
        <v>0.94117647058823528</v>
      </c>
      <c r="CE31" s="177">
        <v>0.6588235294117647</v>
      </c>
      <c r="CF31" s="177">
        <v>0.19999999999999998</v>
      </c>
      <c r="CG31" s="177">
        <v>0.10588235294117646</v>
      </c>
      <c r="CH31" s="177">
        <v>3.5294117647058823E-2</v>
      </c>
      <c r="CI31" s="177">
        <v>0</v>
      </c>
      <c r="CJ31" s="176">
        <v>85</v>
      </c>
      <c r="CK31" s="177">
        <v>0.7142857142857143</v>
      </c>
      <c r="CL31" s="177">
        <v>0.77477477477477474</v>
      </c>
      <c r="CM31" s="177">
        <v>0.16216216216216214</v>
      </c>
      <c r="CN31" s="177">
        <v>5.405405405405405E-2</v>
      </c>
      <c r="CO31" s="177">
        <v>0</v>
      </c>
      <c r="CP31" s="177">
        <v>9.0090090090090089E-3</v>
      </c>
      <c r="CQ31" s="176">
        <v>111</v>
      </c>
      <c r="CR31" s="177">
        <v>0.9327731092436975</v>
      </c>
      <c r="CS31" s="177">
        <v>0.81707317073170727</v>
      </c>
      <c r="CT31" s="177">
        <v>0.14634146341463414</v>
      </c>
      <c r="CU31" s="177">
        <v>3.6585365853658534E-2</v>
      </c>
      <c r="CV31" s="177">
        <v>0</v>
      </c>
      <c r="CW31" s="177">
        <v>0</v>
      </c>
      <c r="CX31" s="176">
        <v>82</v>
      </c>
      <c r="CY31" s="177">
        <v>0.68907563025210083</v>
      </c>
      <c r="CZ31" s="177">
        <v>0.59459459459459452</v>
      </c>
      <c r="DA31" s="177">
        <v>0.29729729729729726</v>
      </c>
      <c r="DB31" s="177">
        <v>8.1081081081081072E-2</v>
      </c>
      <c r="DC31" s="177">
        <v>2.7027027027027025E-2</v>
      </c>
      <c r="DD31" s="177">
        <v>0</v>
      </c>
      <c r="DE31" s="176">
        <v>74</v>
      </c>
      <c r="DF31" s="177">
        <v>0.62184873949579833</v>
      </c>
      <c r="DG31" s="177">
        <v>0.55102040816326536</v>
      </c>
      <c r="DH31" s="177">
        <v>0.24489795918367349</v>
      </c>
      <c r="DI31" s="177">
        <v>0.16326530612244899</v>
      </c>
      <c r="DJ31" s="177">
        <v>4.0816326530612249E-2</v>
      </c>
      <c r="DK31" s="177">
        <v>0</v>
      </c>
      <c r="DL31" s="176">
        <v>49</v>
      </c>
      <c r="DM31" s="177">
        <v>0.41176470588235292</v>
      </c>
      <c r="DN31" s="177">
        <v>0.61999999999999988</v>
      </c>
      <c r="DO31" s="177">
        <v>0.19999999999999996</v>
      </c>
      <c r="DP31" s="177">
        <v>0.17999999999999997</v>
      </c>
      <c r="DQ31" s="177">
        <v>0</v>
      </c>
      <c r="DR31" s="177">
        <v>0</v>
      </c>
      <c r="DS31" s="176">
        <v>50</v>
      </c>
      <c r="DT31" s="177">
        <v>0.42016806722689076</v>
      </c>
      <c r="DU31" s="177">
        <v>0.73584905660377353</v>
      </c>
      <c r="DV31" s="177">
        <v>0.13207547169811321</v>
      </c>
      <c r="DW31" s="177">
        <v>0.11320754716981131</v>
      </c>
      <c r="DX31" s="177">
        <v>1.8867924528301886E-2</v>
      </c>
      <c r="DY31" s="177">
        <v>0</v>
      </c>
      <c r="DZ31" s="176">
        <v>53</v>
      </c>
      <c r="EA31" s="177">
        <v>0.44537815126050423</v>
      </c>
      <c r="EB31" s="177">
        <v>0.72549019607843146</v>
      </c>
      <c r="EC31" s="177">
        <v>0.1764705882352941</v>
      </c>
      <c r="ED31" s="177">
        <v>7.8431372549019607E-2</v>
      </c>
      <c r="EE31" s="177">
        <v>1.9607843137254902E-2</v>
      </c>
      <c r="EF31" s="177">
        <v>0</v>
      </c>
      <c r="EG31" s="176">
        <v>51</v>
      </c>
      <c r="EH31" s="177">
        <v>0.42857142857142855</v>
      </c>
      <c r="EI31" s="177">
        <v>0.82727272727272738</v>
      </c>
      <c r="EJ31" s="177">
        <v>0.16363636363636364</v>
      </c>
      <c r="EK31" s="177">
        <v>0</v>
      </c>
      <c r="EL31" s="177">
        <v>9.0909090909090905E-3</v>
      </c>
      <c r="EM31" s="177">
        <v>0</v>
      </c>
      <c r="EN31" s="176">
        <v>110</v>
      </c>
      <c r="EO31" s="177">
        <v>0.92436974789915971</v>
      </c>
      <c r="EP31" s="177">
        <v>0.68627450980392157</v>
      </c>
      <c r="EQ31" s="177">
        <v>0.19607843137254899</v>
      </c>
      <c r="ER31" s="177">
        <v>9.8039215686274495E-2</v>
      </c>
      <c r="ES31" s="177">
        <v>1.9607843137254902E-2</v>
      </c>
      <c r="ET31" s="177">
        <v>0</v>
      </c>
      <c r="EU31" s="176">
        <v>51</v>
      </c>
      <c r="EV31" s="177">
        <v>0.42857142857142855</v>
      </c>
      <c r="EW31" s="177">
        <v>0.67796610169491522</v>
      </c>
      <c r="EX31" s="177">
        <v>0.22033898305084745</v>
      </c>
      <c r="EY31" s="177">
        <v>0.10169491525423729</v>
      </c>
      <c r="EZ31" s="177">
        <v>0</v>
      </c>
      <c r="FA31" s="177">
        <v>0</v>
      </c>
      <c r="FB31" s="176">
        <v>59</v>
      </c>
      <c r="FC31" s="177">
        <v>0.49579831932773111</v>
      </c>
      <c r="FD31" s="177">
        <v>0.5957446808510638</v>
      </c>
      <c r="FE31" s="177">
        <v>0.31914893617021278</v>
      </c>
      <c r="FF31" s="177">
        <v>6.3829787234042548E-2</v>
      </c>
      <c r="FG31" s="177">
        <v>0</v>
      </c>
      <c r="FH31" s="177">
        <v>2.1276595744680851E-2</v>
      </c>
      <c r="FI31" s="176">
        <v>47</v>
      </c>
      <c r="FJ31" s="177">
        <v>0.3949579831932773</v>
      </c>
      <c r="FK31" s="177">
        <v>0.64444444444444449</v>
      </c>
      <c r="FL31" s="177">
        <v>0.22222222222222221</v>
      </c>
      <c r="FM31" s="177">
        <v>0.13333333333333333</v>
      </c>
      <c r="FN31" s="177">
        <v>0</v>
      </c>
      <c r="FO31" s="177">
        <v>0</v>
      </c>
      <c r="FP31" s="176">
        <v>45</v>
      </c>
      <c r="FQ31" s="177">
        <v>0.37815126050420167</v>
      </c>
      <c r="FR31" s="177">
        <v>0.69696969696969691</v>
      </c>
      <c r="FS31" s="177">
        <v>0.18181818181818182</v>
      </c>
      <c r="FT31" s="177">
        <v>0.1212121212121212</v>
      </c>
      <c r="FU31" s="177">
        <v>0</v>
      </c>
      <c r="FV31" s="177">
        <v>0</v>
      </c>
      <c r="FW31" s="176">
        <v>33</v>
      </c>
      <c r="FX31" s="177">
        <v>0.27731092436974791</v>
      </c>
      <c r="FY31" s="177">
        <v>0.73076923076923084</v>
      </c>
      <c r="FZ31" s="177">
        <v>0.17307692307692307</v>
      </c>
      <c r="GA31" s="177">
        <v>7.6923076923076927E-2</v>
      </c>
      <c r="GB31" s="177">
        <v>1.9230769230769232E-2</v>
      </c>
      <c r="GC31" s="177">
        <v>0</v>
      </c>
      <c r="GD31" s="176">
        <v>52</v>
      </c>
      <c r="GE31" s="177">
        <v>0.43697478991596639</v>
      </c>
      <c r="GF31" s="177">
        <v>0.58620689655172409</v>
      </c>
      <c r="GG31" s="177">
        <v>0.20689655172413793</v>
      </c>
      <c r="GH31" s="177">
        <v>0.20689655172413793</v>
      </c>
      <c r="GI31" s="177">
        <v>0</v>
      </c>
      <c r="GJ31" s="177">
        <v>0</v>
      </c>
      <c r="GK31" s="176">
        <v>29</v>
      </c>
      <c r="GL31" s="177">
        <v>0.24369747899159663</v>
      </c>
      <c r="GM31" s="179" t="s">
        <v>232</v>
      </c>
      <c r="GN31" s="179" t="s">
        <v>232</v>
      </c>
      <c r="GO31" s="179" t="s">
        <v>232</v>
      </c>
      <c r="GP31" s="179" t="s">
        <v>232</v>
      </c>
      <c r="GQ31" s="179" t="s">
        <v>232</v>
      </c>
      <c r="GR31" s="176">
        <v>0</v>
      </c>
      <c r="GS31" s="177">
        <v>0</v>
      </c>
      <c r="GT31" s="179" t="s">
        <v>232</v>
      </c>
      <c r="GU31" s="179" t="s">
        <v>232</v>
      </c>
      <c r="GV31" s="179" t="s">
        <v>232</v>
      </c>
      <c r="GW31" s="179" t="s">
        <v>232</v>
      </c>
      <c r="GX31" s="179" t="s">
        <v>232</v>
      </c>
      <c r="GY31" s="176">
        <v>0</v>
      </c>
      <c r="GZ31" s="177">
        <v>0</v>
      </c>
      <c r="HA31" s="179" t="s">
        <v>232</v>
      </c>
      <c r="HB31" s="179" t="s">
        <v>232</v>
      </c>
      <c r="HC31" s="179" t="s">
        <v>232</v>
      </c>
      <c r="HD31" s="179" t="s">
        <v>232</v>
      </c>
      <c r="HE31" s="179" t="s">
        <v>232</v>
      </c>
      <c r="HF31" s="176">
        <v>0</v>
      </c>
      <c r="HG31" s="177">
        <v>0</v>
      </c>
      <c r="HH31" s="178">
        <v>9.4040404040404049</v>
      </c>
      <c r="HI31" s="176">
        <v>99</v>
      </c>
      <c r="HJ31" s="177">
        <v>0.83193277310924374</v>
      </c>
      <c r="HK31" s="177">
        <v>0.33035714285714285</v>
      </c>
      <c r="HL31" s="177">
        <v>0.51785714285714279</v>
      </c>
      <c r="HM31" s="177">
        <v>0.14285714285714285</v>
      </c>
      <c r="HN31" s="177">
        <v>0</v>
      </c>
      <c r="HO31" s="177">
        <v>8.9285714285714281E-3</v>
      </c>
      <c r="HP31" s="176">
        <v>112</v>
      </c>
      <c r="HQ31" s="177">
        <v>0.94117647058823528</v>
      </c>
      <c r="HR31" s="177">
        <v>0.4821428571428571</v>
      </c>
      <c r="HS31" s="177">
        <v>3.5714285714285712E-2</v>
      </c>
      <c r="HT31" s="177">
        <v>8.9285714285714281E-3</v>
      </c>
      <c r="HU31" s="177">
        <v>8.9285714285714274E-2</v>
      </c>
      <c r="HV31" s="177">
        <v>8.9285714285714281E-3</v>
      </c>
      <c r="HW31" s="177">
        <v>4.4642857142857137E-2</v>
      </c>
      <c r="HX31" s="177">
        <v>4.4642857142857137E-2</v>
      </c>
      <c r="HY31" s="177">
        <v>0.10714285714285714</v>
      </c>
      <c r="HZ31" s="177">
        <v>2.6785714285714284E-2</v>
      </c>
      <c r="IA31" s="177">
        <v>0.26785714285714285</v>
      </c>
      <c r="IB31" s="176">
        <v>112</v>
      </c>
      <c r="IC31" s="177">
        <v>0.94117647058823528</v>
      </c>
      <c r="ID31" s="178">
        <v>1.5238095238095237</v>
      </c>
      <c r="IE31" s="176">
        <v>84</v>
      </c>
      <c r="IF31" s="177">
        <v>0.70588235294117652</v>
      </c>
      <c r="IG31" s="177">
        <v>0.26050420168067229</v>
      </c>
      <c r="IH31" s="177">
        <v>0.98913043478260876</v>
      </c>
      <c r="II31" s="177">
        <v>1.0869565217391306E-2</v>
      </c>
      <c r="IJ31" s="176">
        <v>92</v>
      </c>
      <c r="IK31" s="177">
        <v>0.77310924369747902</v>
      </c>
      <c r="IL31" s="177">
        <v>0.87179487179487181</v>
      </c>
      <c r="IM31" s="177">
        <v>0.12820512820512819</v>
      </c>
      <c r="IN31" s="176">
        <v>39</v>
      </c>
      <c r="IO31" s="177">
        <v>0.32773109243697479</v>
      </c>
      <c r="IP31" s="177">
        <v>0.94736842105263153</v>
      </c>
      <c r="IQ31" s="177">
        <v>5.2631578947368418E-2</v>
      </c>
      <c r="IR31" s="176">
        <v>57</v>
      </c>
      <c r="IS31" s="177">
        <v>0.47899159663865548</v>
      </c>
      <c r="IT31" s="177">
        <v>0.978494623655914</v>
      </c>
      <c r="IU31" s="177">
        <v>2.1505376344086023E-2</v>
      </c>
      <c r="IV31" s="176">
        <v>93</v>
      </c>
      <c r="IW31" s="177">
        <v>0.78151260504201681</v>
      </c>
      <c r="IX31" s="177">
        <v>0.93670886075949378</v>
      </c>
      <c r="IY31" s="177">
        <v>6.3291139240506319E-2</v>
      </c>
      <c r="IZ31" s="176">
        <v>79</v>
      </c>
      <c r="JA31" s="177">
        <v>0.66386554621848737</v>
      </c>
      <c r="JB31" s="177">
        <v>0.11764705882352941</v>
      </c>
      <c r="JC31" s="177">
        <v>0.63063063063063063</v>
      </c>
      <c r="JD31" s="177">
        <v>0.36936936936936937</v>
      </c>
      <c r="JE31" s="176">
        <v>111</v>
      </c>
      <c r="JF31" s="177">
        <v>0.9327731092436975</v>
      </c>
      <c r="JG31" s="177">
        <v>0.24038461538461542</v>
      </c>
      <c r="JH31" s="177">
        <v>5.7692307692307696E-2</v>
      </c>
      <c r="JI31" s="177">
        <v>0.20192307692307693</v>
      </c>
      <c r="JJ31" s="177">
        <v>0.26923076923076927</v>
      </c>
      <c r="JK31" s="177">
        <v>0.23076923076923078</v>
      </c>
      <c r="JL31" s="176">
        <v>104</v>
      </c>
      <c r="JM31" s="177">
        <v>0.87394957983193278</v>
      </c>
      <c r="JN31" s="176">
        <v>87</v>
      </c>
      <c r="JO31" s="177">
        <v>0.73109243697478987</v>
      </c>
      <c r="JP31" s="179">
        <v>1</v>
      </c>
      <c r="JQ31" s="179">
        <v>0</v>
      </c>
      <c r="JR31" s="179">
        <v>0</v>
      </c>
      <c r="JS31" s="179">
        <v>0</v>
      </c>
      <c r="JT31" s="179">
        <v>0</v>
      </c>
      <c r="JU31" s="176">
        <v>2</v>
      </c>
      <c r="JV31" s="177">
        <v>1.680672268907563E-2</v>
      </c>
      <c r="JW31" s="177">
        <v>4.6728971962616821E-2</v>
      </c>
      <c r="JX31" s="177">
        <v>6.5420560747663559E-2</v>
      </c>
      <c r="JY31" s="177">
        <v>2.8037383177570093E-2</v>
      </c>
      <c r="JZ31" s="177">
        <v>0.84112149532710279</v>
      </c>
      <c r="KA31" s="177">
        <v>1.8691588785046731E-2</v>
      </c>
      <c r="KB31" s="176">
        <v>107</v>
      </c>
      <c r="KC31" s="177">
        <v>0.89915966386554624</v>
      </c>
      <c r="KD31" s="177">
        <v>0.82105263157894737</v>
      </c>
      <c r="KE31" s="177">
        <v>6.3157894736842107E-2</v>
      </c>
      <c r="KF31" s="177">
        <v>7.3684210526315796E-2</v>
      </c>
      <c r="KG31" s="177">
        <v>2.1052631578947368E-2</v>
      </c>
      <c r="KH31" s="177">
        <v>1.0526315789473684E-2</v>
      </c>
      <c r="KI31" s="177">
        <v>3.1578947368421054E-2</v>
      </c>
      <c r="KJ31" s="177">
        <v>3.1578947368421054E-2</v>
      </c>
      <c r="KK31" s="177">
        <v>1.0526315789473684E-2</v>
      </c>
      <c r="KL31" s="177">
        <v>2.1052631578947368E-2</v>
      </c>
      <c r="KM31" s="176">
        <v>95</v>
      </c>
      <c r="KN31" s="180">
        <v>0.79831932773109249</v>
      </c>
    </row>
    <row r="32" spans="1:300" s="150" customFormat="1" ht="24" customHeight="1" x14ac:dyDescent="0.25">
      <c r="A32" s="181">
        <v>84</v>
      </c>
      <c r="B32" s="182" t="s">
        <v>258</v>
      </c>
      <c r="C32" s="183" t="s">
        <v>4</v>
      </c>
      <c r="D32" s="183" t="s">
        <v>0</v>
      </c>
      <c r="E32" s="184">
        <v>70</v>
      </c>
      <c r="F32" s="185">
        <v>0.328125</v>
      </c>
      <c r="G32" s="185">
        <v>0.671875</v>
      </c>
      <c r="H32" s="184">
        <v>64</v>
      </c>
      <c r="I32" s="185">
        <v>0.91428571428571426</v>
      </c>
      <c r="J32" s="185">
        <v>0.51020408163265307</v>
      </c>
      <c r="K32" s="185">
        <v>0.48979591836734693</v>
      </c>
      <c r="L32" s="184">
        <v>49</v>
      </c>
      <c r="M32" s="185">
        <v>0.7</v>
      </c>
      <c r="N32" s="185">
        <v>0.20454545454545456</v>
      </c>
      <c r="O32" s="185">
        <v>0.79545454545454553</v>
      </c>
      <c r="P32" s="184">
        <v>44</v>
      </c>
      <c r="Q32" s="185">
        <v>0.62857142857142856</v>
      </c>
      <c r="R32" s="185">
        <v>0.328125</v>
      </c>
      <c r="S32" s="185">
        <v>0.46875</v>
      </c>
      <c r="T32" s="185">
        <v>0.21875</v>
      </c>
      <c r="U32" s="185">
        <v>4.6875E-2</v>
      </c>
      <c r="V32" s="185">
        <v>0.375</v>
      </c>
      <c r="W32" s="185">
        <v>4.6875E-2</v>
      </c>
      <c r="X32" s="185">
        <v>1.5625E-2</v>
      </c>
      <c r="Y32" s="185">
        <v>0.15625</v>
      </c>
      <c r="Z32" s="185">
        <v>0.203125</v>
      </c>
      <c r="AA32" s="185">
        <v>6.25E-2</v>
      </c>
      <c r="AB32" s="185">
        <v>3.125E-2</v>
      </c>
      <c r="AC32" s="185">
        <v>7.8125E-2</v>
      </c>
      <c r="AD32" s="184">
        <v>64</v>
      </c>
      <c r="AE32" s="185">
        <v>0.91428571428571426</v>
      </c>
      <c r="AF32" s="185">
        <v>0.72857142857142854</v>
      </c>
      <c r="AG32" s="184">
        <v>51</v>
      </c>
      <c r="AH32" s="185">
        <v>0.80952380952380942</v>
      </c>
      <c r="AI32" s="185">
        <v>0.17460317460317459</v>
      </c>
      <c r="AJ32" s="185">
        <v>0.12698412698412698</v>
      </c>
      <c r="AK32" s="185">
        <v>0.4285714285714286</v>
      </c>
      <c r="AL32" s="185">
        <v>0.36507936507936506</v>
      </c>
      <c r="AM32" s="185">
        <v>0.38095238095238093</v>
      </c>
      <c r="AN32" s="185">
        <v>0.23809523809523811</v>
      </c>
      <c r="AO32" s="185">
        <v>0.11111111111111112</v>
      </c>
      <c r="AP32" s="185">
        <v>0.14285714285714288</v>
      </c>
      <c r="AQ32" s="185">
        <v>0.14285714285714288</v>
      </c>
      <c r="AR32" s="184">
        <v>63</v>
      </c>
      <c r="AS32" s="185">
        <v>0.9</v>
      </c>
      <c r="AT32" s="186">
        <v>9.6190476190476186</v>
      </c>
      <c r="AU32" s="184">
        <v>63</v>
      </c>
      <c r="AV32" s="185">
        <v>0.9</v>
      </c>
      <c r="AW32" s="186">
        <v>9.7142857142857135</v>
      </c>
      <c r="AX32" s="184">
        <v>63</v>
      </c>
      <c r="AY32" s="185">
        <v>0.9</v>
      </c>
      <c r="AZ32" s="186">
        <v>9.7049180327868854</v>
      </c>
      <c r="BA32" s="184">
        <v>61</v>
      </c>
      <c r="BB32" s="185">
        <v>0.87142857142857144</v>
      </c>
      <c r="BC32" s="185">
        <v>0.6470588235294118</v>
      </c>
      <c r="BD32" s="185">
        <v>0.27941176470588236</v>
      </c>
      <c r="BE32" s="185">
        <v>4.4117647058823525E-2</v>
      </c>
      <c r="BF32" s="185">
        <v>2.9411764705882353E-2</v>
      </c>
      <c r="BG32" s="185">
        <v>0</v>
      </c>
      <c r="BH32" s="184">
        <v>68</v>
      </c>
      <c r="BI32" s="185">
        <v>0.97142857142857142</v>
      </c>
      <c r="BJ32" s="185">
        <v>0.82608695652173914</v>
      </c>
      <c r="BK32" s="185">
        <v>0.14492753623188406</v>
      </c>
      <c r="BL32" s="185">
        <v>2.8985507246376812E-2</v>
      </c>
      <c r="BM32" s="185">
        <v>0</v>
      </c>
      <c r="BN32" s="185">
        <v>0</v>
      </c>
      <c r="BO32" s="184">
        <v>69</v>
      </c>
      <c r="BP32" s="185">
        <v>0.98571428571428577</v>
      </c>
      <c r="BQ32" s="185">
        <v>0.75362318840579712</v>
      </c>
      <c r="BR32" s="185">
        <v>0.2318840579710145</v>
      </c>
      <c r="BS32" s="185">
        <v>1.4492753623188406E-2</v>
      </c>
      <c r="BT32" s="185">
        <v>0</v>
      </c>
      <c r="BU32" s="185">
        <v>0</v>
      </c>
      <c r="BV32" s="184">
        <v>69</v>
      </c>
      <c r="BW32" s="185">
        <v>0.98571428571428577</v>
      </c>
      <c r="BX32" s="185">
        <v>0.80597014925373145</v>
      </c>
      <c r="BY32" s="185">
        <v>0.16417910447761194</v>
      </c>
      <c r="BZ32" s="185">
        <v>2.9850746268656716E-2</v>
      </c>
      <c r="CA32" s="185">
        <v>0</v>
      </c>
      <c r="CB32" s="185">
        <v>0</v>
      </c>
      <c r="CC32" s="184">
        <v>67</v>
      </c>
      <c r="CD32" s="185">
        <v>0.95714285714285718</v>
      </c>
      <c r="CE32" s="185">
        <v>0.62686567164179108</v>
      </c>
      <c r="CF32" s="185">
        <v>0.23880597014925373</v>
      </c>
      <c r="CG32" s="185">
        <v>4.4776119402985072E-2</v>
      </c>
      <c r="CH32" s="185">
        <v>7.4626865671641798E-2</v>
      </c>
      <c r="CI32" s="185">
        <v>1.4925373134328358E-2</v>
      </c>
      <c r="CJ32" s="184">
        <v>67</v>
      </c>
      <c r="CK32" s="185">
        <v>0.95714285714285718</v>
      </c>
      <c r="CL32" s="185">
        <v>0.75362318840579712</v>
      </c>
      <c r="CM32" s="185">
        <v>0.13043478260869568</v>
      </c>
      <c r="CN32" s="185">
        <v>8.6956521739130432E-2</v>
      </c>
      <c r="CO32" s="185">
        <v>2.8985507246376812E-2</v>
      </c>
      <c r="CP32" s="185">
        <v>0</v>
      </c>
      <c r="CQ32" s="184">
        <v>69</v>
      </c>
      <c r="CR32" s="185">
        <v>0.98571428571428577</v>
      </c>
      <c r="CS32" s="185">
        <v>0.76923076923076927</v>
      </c>
      <c r="CT32" s="185">
        <v>0.20512820512820512</v>
      </c>
      <c r="CU32" s="185">
        <v>2.564102564102564E-2</v>
      </c>
      <c r="CV32" s="185">
        <v>0</v>
      </c>
      <c r="CW32" s="185">
        <v>0</v>
      </c>
      <c r="CX32" s="184">
        <v>39</v>
      </c>
      <c r="CY32" s="185">
        <v>0.55714285714285716</v>
      </c>
      <c r="CZ32" s="185">
        <v>0.51428571428571423</v>
      </c>
      <c r="DA32" s="185">
        <v>0.31428571428571428</v>
      </c>
      <c r="DB32" s="185">
        <v>0.1714285714285714</v>
      </c>
      <c r="DC32" s="185">
        <v>0</v>
      </c>
      <c r="DD32" s="185">
        <v>0</v>
      </c>
      <c r="DE32" s="184">
        <v>35</v>
      </c>
      <c r="DF32" s="185">
        <v>0.5</v>
      </c>
      <c r="DG32" s="185">
        <v>0.46153846153846156</v>
      </c>
      <c r="DH32" s="185">
        <v>0.35897435897435898</v>
      </c>
      <c r="DI32" s="185">
        <v>0.12820512820512819</v>
      </c>
      <c r="DJ32" s="185">
        <v>2.564102564102564E-2</v>
      </c>
      <c r="DK32" s="185">
        <v>2.564102564102564E-2</v>
      </c>
      <c r="DL32" s="184">
        <v>39</v>
      </c>
      <c r="DM32" s="185">
        <v>0.55714285714285716</v>
      </c>
      <c r="DN32" s="185">
        <v>0.44186046511627908</v>
      </c>
      <c r="DO32" s="185">
        <v>0.39534883720930231</v>
      </c>
      <c r="DP32" s="185">
        <v>0.16279069767441862</v>
      </c>
      <c r="DQ32" s="185">
        <v>0</v>
      </c>
      <c r="DR32" s="185">
        <v>0</v>
      </c>
      <c r="DS32" s="184">
        <v>43</v>
      </c>
      <c r="DT32" s="185">
        <v>0.61428571428571432</v>
      </c>
      <c r="DU32" s="185">
        <v>0.45161290322580649</v>
      </c>
      <c r="DV32" s="185">
        <v>0.45161290322580649</v>
      </c>
      <c r="DW32" s="185">
        <v>9.6774193548387094E-2</v>
      </c>
      <c r="DX32" s="185">
        <v>0</v>
      </c>
      <c r="DY32" s="185">
        <v>0</v>
      </c>
      <c r="DZ32" s="184">
        <v>31</v>
      </c>
      <c r="EA32" s="185">
        <v>0.44285714285714284</v>
      </c>
      <c r="EB32" s="185">
        <v>0.53846153846153855</v>
      </c>
      <c r="EC32" s="185">
        <v>0.42307692307692307</v>
      </c>
      <c r="ED32" s="185">
        <v>3.8461538461538464E-2</v>
      </c>
      <c r="EE32" s="185">
        <v>0</v>
      </c>
      <c r="EF32" s="185">
        <v>0</v>
      </c>
      <c r="EG32" s="184">
        <v>26</v>
      </c>
      <c r="EH32" s="185">
        <v>0.37142857142857144</v>
      </c>
      <c r="EI32" s="185">
        <v>0.89552238805970152</v>
      </c>
      <c r="EJ32" s="185">
        <v>0.10447761194029852</v>
      </c>
      <c r="EK32" s="185">
        <v>0</v>
      </c>
      <c r="EL32" s="185">
        <v>0</v>
      </c>
      <c r="EM32" s="185">
        <v>0</v>
      </c>
      <c r="EN32" s="184">
        <v>67</v>
      </c>
      <c r="EO32" s="185">
        <v>0.95714285714285718</v>
      </c>
      <c r="EP32" s="185">
        <v>0.77500000000000002</v>
      </c>
      <c r="EQ32" s="185">
        <v>0.17500000000000002</v>
      </c>
      <c r="ER32" s="185">
        <v>4.9999999999999996E-2</v>
      </c>
      <c r="ES32" s="185">
        <v>0</v>
      </c>
      <c r="ET32" s="185">
        <v>0</v>
      </c>
      <c r="EU32" s="184">
        <v>40</v>
      </c>
      <c r="EV32" s="185">
        <v>0.5714285714285714</v>
      </c>
      <c r="EW32" s="185">
        <v>0.81818181818181823</v>
      </c>
      <c r="EX32" s="185">
        <v>0.13636363636363635</v>
      </c>
      <c r="EY32" s="185">
        <v>4.5454545454545456E-2</v>
      </c>
      <c r="EZ32" s="185">
        <v>0</v>
      </c>
      <c r="FA32" s="185">
        <v>0</v>
      </c>
      <c r="FB32" s="184">
        <v>44</v>
      </c>
      <c r="FC32" s="185">
        <v>0.62857142857142856</v>
      </c>
      <c r="FD32" s="185">
        <v>0.79999999999999993</v>
      </c>
      <c r="FE32" s="185">
        <v>0.17500000000000002</v>
      </c>
      <c r="FF32" s="185">
        <v>0</v>
      </c>
      <c r="FG32" s="185">
        <v>2.4999999999999998E-2</v>
      </c>
      <c r="FH32" s="185">
        <v>0</v>
      </c>
      <c r="FI32" s="184">
        <v>40</v>
      </c>
      <c r="FJ32" s="185">
        <v>0.5714285714285714</v>
      </c>
      <c r="FK32" s="185">
        <v>0.81578947368421051</v>
      </c>
      <c r="FL32" s="185">
        <v>0.18421052631578946</v>
      </c>
      <c r="FM32" s="185">
        <v>0</v>
      </c>
      <c r="FN32" s="185">
        <v>0</v>
      </c>
      <c r="FO32" s="185">
        <v>0</v>
      </c>
      <c r="FP32" s="184">
        <v>38</v>
      </c>
      <c r="FQ32" s="185">
        <v>0.54285714285714282</v>
      </c>
      <c r="FR32" s="185">
        <v>0.72000000000000008</v>
      </c>
      <c r="FS32" s="185">
        <v>0.2</v>
      </c>
      <c r="FT32" s="185">
        <v>0.04</v>
      </c>
      <c r="FU32" s="185">
        <v>0.04</v>
      </c>
      <c r="FV32" s="185">
        <v>0</v>
      </c>
      <c r="FW32" s="184">
        <v>25</v>
      </c>
      <c r="FX32" s="185">
        <v>0.35714285714285715</v>
      </c>
      <c r="FY32" s="185">
        <v>0.61764705882352944</v>
      </c>
      <c r="FZ32" s="185">
        <v>0.26470588235294118</v>
      </c>
      <c r="GA32" s="185">
        <v>5.8823529411764705E-2</v>
      </c>
      <c r="GB32" s="185">
        <v>5.8823529411764705E-2</v>
      </c>
      <c r="GC32" s="185">
        <v>0</v>
      </c>
      <c r="GD32" s="184">
        <v>34</v>
      </c>
      <c r="GE32" s="185">
        <v>0.48571428571428571</v>
      </c>
      <c r="GF32" s="185">
        <v>0.6923076923076924</v>
      </c>
      <c r="GG32" s="185">
        <v>0.19230769230769232</v>
      </c>
      <c r="GH32" s="185">
        <v>0.11538461538461539</v>
      </c>
      <c r="GI32" s="185">
        <v>0</v>
      </c>
      <c r="GJ32" s="185">
        <v>0</v>
      </c>
      <c r="GK32" s="184">
        <v>26</v>
      </c>
      <c r="GL32" s="185">
        <v>0.37142857142857144</v>
      </c>
      <c r="GM32" s="187" t="s">
        <v>232</v>
      </c>
      <c r="GN32" s="187" t="s">
        <v>232</v>
      </c>
      <c r="GO32" s="187" t="s">
        <v>232</v>
      </c>
      <c r="GP32" s="187" t="s">
        <v>232</v>
      </c>
      <c r="GQ32" s="187" t="s">
        <v>232</v>
      </c>
      <c r="GR32" s="184">
        <v>0</v>
      </c>
      <c r="GS32" s="185">
        <v>0</v>
      </c>
      <c r="GT32" s="187" t="s">
        <v>232</v>
      </c>
      <c r="GU32" s="187" t="s">
        <v>232</v>
      </c>
      <c r="GV32" s="187" t="s">
        <v>232</v>
      </c>
      <c r="GW32" s="187" t="s">
        <v>232</v>
      </c>
      <c r="GX32" s="187" t="s">
        <v>232</v>
      </c>
      <c r="GY32" s="184">
        <v>0</v>
      </c>
      <c r="GZ32" s="185">
        <v>0</v>
      </c>
      <c r="HA32" s="187" t="s">
        <v>232</v>
      </c>
      <c r="HB32" s="187" t="s">
        <v>232</v>
      </c>
      <c r="HC32" s="187" t="s">
        <v>232</v>
      </c>
      <c r="HD32" s="187" t="s">
        <v>232</v>
      </c>
      <c r="HE32" s="187" t="s">
        <v>232</v>
      </c>
      <c r="HF32" s="184">
        <v>0</v>
      </c>
      <c r="HG32" s="185">
        <v>0</v>
      </c>
      <c r="HH32" s="186">
        <v>9.2105263157894743</v>
      </c>
      <c r="HI32" s="184">
        <v>57</v>
      </c>
      <c r="HJ32" s="185">
        <v>0.81428571428571428</v>
      </c>
      <c r="HK32" s="185">
        <v>7.9365079365079361E-2</v>
      </c>
      <c r="HL32" s="185">
        <v>0.65079365079365081</v>
      </c>
      <c r="HM32" s="185">
        <v>0.15873015873015872</v>
      </c>
      <c r="HN32" s="185">
        <v>0.11111111111111112</v>
      </c>
      <c r="HO32" s="185">
        <v>0</v>
      </c>
      <c r="HP32" s="184">
        <v>63</v>
      </c>
      <c r="HQ32" s="185">
        <v>0.9</v>
      </c>
      <c r="HR32" s="185">
        <v>0.39999999999999997</v>
      </c>
      <c r="HS32" s="185">
        <v>4.6153846153846149E-2</v>
      </c>
      <c r="HT32" s="185">
        <v>0</v>
      </c>
      <c r="HU32" s="185">
        <v>9.2307692307692299E-2</v>
      </c>
      <c r="HV32" s="185">
        <v>1.5384615384615385E-2</v>
      </c>
      <c r="HW32" s="185">
        <v>3.0769230769230771E-2</v>
      </c>
      <c r="HX32" s="185">
        <v>0.23076923076923078</v>
      </c>
      <c r="HY32" s="185">
        <v>0.16923076923076924</v>
      </c>
      <c r="HZ32" s="185">
        <v>0.15384615384615385</v>
      </c>
      <c r="IA32" s="185">
        <v>0.19999999999999998</v>
      </c>
      <c r="IB32" s="184">
        <v>65</v>
      </c>
      <c r="IC32" s="185">
        <v>0.9285714285714286</v>
      </c>
      <c r="ID32" s="186">
        <v>2.1304347826086958</v>
      </c>
      <c r="IE32" s="184">
        <v>46</v>
      </c>
      <c r="IF32" s="185">
        <v>0.65714285714285714</v>
      </c>
      <c r="IG32" s="185">
        <v>0.42857142857142855</v>
      </c>
      <c r="IH32" s="185">
        <v>1</v>
      </c>
      <c r="II32" s="185">
        <v>0</v>
      </c>
      <c r="IJ32" s="184">
        <v>59</v>
      </c>
      <c r="IK32" s="185">
        <v>0.84285714285714286</v>
      </c>
      <c r="IL32" s="185">
        <v>0.96153846153846156</v>
      </c>
      <c r="IM32" s="185">
        <v>3.8461538461538464E-2</v>
      </c>
      <c r="IN32" s="184">
        <v>26</v>
      </c>
      <c r="IO32" s="185">
        <v>0.37142857142857144</v>
      </c>
      <c r="IP32" s="185">
        <v>0.97058823529411764</v>
      </c>
      <c r="IQ32" s="185">
        <v>2.9411764705882353E-2</v>
      </c>
      <c r="IR32" s="184">
        <v>34</v>
      </c>
      <c r="IS32" s="185">
        <v>0.48571428571428571</v>
      </c>
      <c r="IT32" s="185">
        <v>0.9821428571428571</v>
      </c>
      <c r="IU32" s="185">
        <v>1.7857142857142856E-2</v>
      </c>
      <c r="IV32" s="184">
        <v>56</v>
      </c>
      <c r="IW32" s="185">
        <v>0.8</v>
      </c>
      <c r="IX32" s="185">
        <v>1</v>
      </c>
      <c r="IY32" s="185">
        <v>0</v>
      </c>
      <c r="IZ32" s="184">
        <v>53</v>
      </c>
      <c r="JA32" s="185">
        <v>0.75714285714285712</v>
      </c>
      <c r="JB32" s="185">
        <v>0.27142857142857141</v>
      </c>
      <c r="JC32" s="185">
        <v>0.52173913043478271</v>
      </c>
      <c r="JD32" s="185">
        <v>0.47826086956521741</v>
      </c>
      <c r="JE32" s="184">
        <v>69</v>
      </c>
      <c r="JF32" s="185">
        <v>0.98571428571428577</v>
      </c>
      <c r="JG32" s="185">
        <v>0.16129032258064516</v>
      </c>
      <c r="JH32" s="185">
        <v>0.27419354838709675</v>
      </c>
      <c r="JI32" s="185">
        <v>0.25806451612903225</v>
      </c>
      <c r="JJ32" s="185">
        <v>0.24193548387096775</v>
      </c>
      <c r="JK32" s="185">
        <v>6.4516129032258063E-2</v>
      </c>
      <c r="JL32" s="184">
        <v>62</v>
      </c>
      <c r="JM32" s="185">
        <v>0.88571428571428568</v>
      </c>
      <c r="JN32" s="184">
        <v>51</v>
      </c>
      <c r="JO32" s="185">
        <v>0.72857142857142854</v>
      </c>
      <c r="JP32" s="185">
        <v>0</v>
      </c>
      <c r="JQ32" s="185">
        <v>0.19999999999999998</v>
      </c>
      <c r="JR32" s="185">
        <v>0.19999999999999998</v>
      </c>
      <c r="JS32" s="185">
        <v>0.19999999999999998</v>
      </c>
      <c r="JT32" s="185">
        <v>0.39999999999999997</v>
      </c>
      <c r="JU32" s="184">
        <v>5</v>
      </c>
      <c r="JV32" s="185">
        <v>7.1428571428571425E-2</v>
      </c>
      <c r="JW32" s="185">
        <v>6.25E-2</v>
      </c>
      <c r="JX32" s="185">
        <v>6.25E-2</v>
      </c>
      <c r="JY32" s="185">
        <v>0</v>
      </c>
      <c r="JZ32" s="185">
        <v>0.84375000000000011</v>
      </c>
      <c r="KA32" s="185">
        <v>3.125E-2</v>
      </c>
      <c r="KB32" s="184">
        <v>64</v>
      </c>
      <c r="KC32" s="185">
        <v>0.91428571428571426</v>
      </c>
      <c r="KD32" s="185">
        <v>0.79661016949152541</v>
      </c>
      <c r="KE32" s="185">
        <v>0.10169491525423728</v>
      </c>
      <c r="KF32" s="185">
        <v>3.3898305084745763E-2</v>
      </c>
      <c r="KG32" s="185">
        <v>0</v>
      </c>
      <c r="KH32" s="185">
        <v>1.6949152542372881E-2</v>
      </c>
      <c r="KI32" s="185">
        <v>1.6949152542372881E-2</v>
      </c>
      <c r="KJ32" s="185">
        <v>5.084745762711864E-2</v>
      </c>
      <c r="KK32" s="185">
        <v>1.6949152542372881E-2</v>
      </c>
      <c r="KL32" s="185">
        <v>6.7796610169491525E-2</v>
      </c>
      <c r="KM32" s="184">
        <v>59</v>
      </c>
      <c r="KN32" s="188">
        <v>0.84285714285714286</v>
      </c>
    </row>
    <row r="33" spans="1:300" s="150" customFormat="1" ht="24" customHeight="1" x14ac:dyDescent="0.25">
      <c r="A33" s="173">
        <v>91</v>
      </c>
      <c r="B33" s="174" t="s">
        <v>259</v>
      </c>
      <c r="C33" s="175" t="s">
        <v>4</v>
      </c>
      <c r="D33" s="175" t="s">
        <v>0</v>
      </c>
      <c r="E33" s="176">
        <v>84</v>
      </c>
      <c r="F33" s="177">
        <v>0.29268292682926828</v>
      </c>
      <c r="G33" s="177">
        <v>0.70731707317073167</v>
      </c>
      <c r="H33" s="176">
        <v>82</v>
      </c>
      <c r="I33" s="177">
        <v>0.97619047619047616</v>
      </c>
      <c r="J33" s="177">
        <v>0.67796610169491522</v>
      </c>
      <c r="K33" s="177">
        <v>0.32203389830508472</v>
      </c>
      <c r="L33" s="176">
        <v>59</v>
      </c>
      <c r="M33" s="177">
        <v>0.70238095238095233</v>
      </c>
      <c r="N33" s="177">
        <v>0.33333333333333331</v>
      </c>
      <c r="O33" s="177">
        <v>0.66666666666666663</v>
      </c>
      <c r="P33" s="176">
        <v>54</v>
      </c>
      <c r="Q33" s="177">
        <v>0.6428571428571429</v>
      </c>
      <c r="R33" s="177">
        <v>0.18292682926829268</v>
      </c>
      <c r="S33" s="177">
        <v>0.17073170731707318</v>
      </c>
      <c r="T33" s="177">
        <v>0.34146341463414637</v>
      </c>
      <c r="U33" s="177">
        <v>2.4390243902439025E-2</v>
      </c>
      <c r="V33" s="177">
        <v>0.42682926829268292</v>
      </c>
      <c r="W33" s="177">
        <v>7.3170731707317069E-2</v>
      </c>
      <c r="X33" s="177">
        <v>2.4390243902439025E-2</v>
      </c>
      <c r="Y33" s="177">
        <v>7.3170731707317069E-2</v>
      </c>
      <c r="Z33" s="177">
        <v>0.10975609756097561</v>
      </c>
      <c r="AA33" s="177">
        <v>2.4390243902439025E-2</v>
      </c>
      <c r="AB33" s="177">
        <v>3.6585365853658534E-2</v>
      </c>
      <c r="AC33" s="177">
        <v>8.5365853658536592E-2</v>
      </c>
      <c r="AD33" s="176">
        <v>82</v>
      </c>
      <c r="AE33" s="177">
        <v>0.97619047619047616</v>
      </c>
      <c r="AF33" s="177">
        <v>0.7857142857142857</v>
      </c>
      <c r="AG33" s="176">
        <v>66</v>
      </c>
      <c r="AH33" s="177">
        <v>0.58441558441558439</v>
      </c>
      <c r="AI33" s="177">
        <v>0.25974025974025972</v>
      </c>
      <c r="AJ33" s="177">
        <v>0.14285714285714288</v>
      </c>
      <c r="AK33" s="177">
        <v>0.16883116883116883</v>
      </c>
      <c r="AL33" s="177">
        <v>0.40259740259740262</v>
      </c>
      <c r="AM33" s="177">
        <v>0.11688311688311687</v>
      </c>
      <c r="AN33" s="177">
        <v>0.19480519480519479</v>
      </c>
      <c r="AO33" s="177">
        <v>0.14285714285714288</v>
      </c>
      <c r="AP33" s="177">
        <v>9.0909090909090912E-2</v>
      </c>
      <c r="AQ33" s="177">
        <v>9.0909090909090912E-2</v>
      </c>
      <c r="AR33" s="176">
        <v>77</v>
      </c>
      <c r="AS33" s="177">
        <v>0.91666666666666663</v>
      </c>
      <c r="AT33" s="178">
        <v>9.9135802469135808</v>
      </c>
      <c r="AU33" s="176">
        <v>81</v>
      </c>
      <c r="AV33" s="177">
        <v>0.9642857142857143</v>
      </c>
      <c r="AW33" s="178">
        <v>9.9382716049382722</v>
      </c>
      <c r="AX33" s="176">
        <v>81</v>
      </c>
      <c r="AY33" s="177">
        <v>0.9642857142857143</v>
      </c>
      <c r="AZ33" s="178">
        <v>9.8271604938271597</v>
      </c>
      <c r="BA33" s="176">
        <v>81</v>
      </c>
      <c r="BB33" s="177">
        <v>0.9642857142857143</v>
      </c>
      <c r="BC33" s="177">
        <v>0.68292682926829273</v>
      </c>
      <c r="BD33" s="177">
        <v>0.28048780487804881</v>
      </c>
      <c r="BE33" s="177">
        <v>3.6585365853658534E-2</v>
      </c>
      <c r="BF33" s="177">
        <v>0</v>
      </c>
      <c r="BG33" s="177">
        <v>0</v>
      </c>
      <c r="BH33" s="176">
        <v>82</v>
      </c>
      <c r="BI33" s="177">
        <v>0.97619047619047616</v>
      </c>
      <c r="BJ33" s="177">
        <v>0.89156626506024095</v>
      </c>
      <c r="BK33" s="177">
        <v>8.4337349397590369E-2</v>
      </c>
      <c r="BL33" s="177">
        <v>2.4096385542168672E-2</v>
      </c>
      <c r="BM33" s="177">
        <v>0</v>
      </c>
      <c r="BN33" s="177">
        <v>0</v>
      </c>
      <c r="BO33" s="176">
        <v>83</v>
      </c>
      <c r="BP33" s="177">
        <v>0.98809523809523814</v>
      </c>
      <c r="BQ33" s="177">
        <v>0.77777777777777779</v>
      </c>
      <c r="BR33" s="177">
        <v>0.16049382716049385</v>
      </c>
      <c r="BS33" s="177">
        <v>4.938271604938272E-2</v>
      </c>
      <c r="BT33" s="177">
        <v>1.234567901234568E-2</v>
      </c>
      <c r="BU33" s="177">
        <v>0</v>
      </c>
      <c r="BV33" s="176">
        <v>81</v>
      </c>
      <c r="BW33" s="177">
        <v>0.9642857142857143</v>
      </c>
      <c r="BX33" s="177">
        <v>0.86904761904761907</v>
      </c>
      <c r="BY33" s="177">
        <v>0.10714285714285714</v>
      </c>
      <c r="BZ33" s="177">
        <v>2.3809523809523812E-2</v>
      </c>
      <c r="CA33" s="177">
        <v>0</v>
      </c>
      <c r="CB33" s="177">
        <v>0</v>
      </c>
      <c r="CC33" s="176">
        <v>84</v>
      </c>
      <c r="CD33" s="177">
        <v>1</v>
      </c>
      <c r="CE33" s="177">
        <v>0.58333333333333337</v>
      </c>
      <c r="CF33" s="177">
        <v>0.15</v>
      </c>
      <c r="CG33" s="177">
        <v>0.13333333333333333</v>
      </c>
      <c r="CH33" s="177">
        <v>8.3333333333333343E-2</v>
      </c>
      <c r="CI33" s="177">
        <v>0.05</v>
      </c>
      <c r="CJ33" s="176">
        <v>60</v>
      </c>
      <c r="CK33" s="177">
        <v>0.7142857142857143</v>
      </c>
      <c r="CL33" s="177">
        <v>0.86585365853658536</v>
      </c>
      <c r="CM33" s="177">
        <v>0.10975609756097561</v>
      </c>
      <c r="CN33" s="177">
        <v>2.4390243902439025E-2</v>
      </c>
      <c r="CO33" s="177">
        <v>0</v>
      </c>
      <c r="CP33" s="177">
        <v>0</v>
      </c>
      <c r="CQ33" s="176">
        <v>82</v>
      </c>
      <c r="CR33" s="177">
        <v>0.97619047619047616</v>
      </c>
      <c r="CS33" s="177">
        <v>0.69696969696969702</v>
      </c>
      <c r="CT33" s="177">
        <v>0.27272727272727271</v>
      </c>
      <c r="CU33" s="177">
        <v>3.0303030303030304E-2</v>
      </c>
      <c r="CV33" s="177">
        <v>0</v>
      </c>
      <c r="CW33" s="177">
        <v>0</v>
      </c>
      <c r="CX33" s="176">
        <v>33</v>
      </c>
      <c r="CY33" s="177">
        <v>0.39285714285714285</v>
      </c>
      <c r="CZ33" s="177">
        <v>0.41666666666666669</v>
      </c>
      <c r="DA33" s="177">
        <v>0.41666666666666669</v>
      </c>
      <c r="DB33" s="177">
        <v>0.125</v>
      </c>
      <c r="DC33" s="177">
        <v>4.1666666666666671E-2</v>
      </c>
      <c r="DD33" s="177">
        <v>0</v>
      </c>
      <c r="DE33" s="176">
        <v>24</v>
      </c>
      <c r="DF33" s="177">
        <v>0.2857142857142857</v>
      </c>
      <c r="DG33" s="177">
        <v>0.57894736842105265</v>
      </c>
      <c r="DH33" s="177">
        <v>0.21052631578947367</v>
      </c>
      <c r="DI33" s="177">
        <v>0.15789473684210525</v>
      </c>
      <c r="DJ33" s="177">
        <v>5.2631578947368418E-2</v>
      </c>
      <c r="DK33" s="177">
        <v>0</v>
      </c>
      <c r="DL33" s="176">
        <v>19</v>
      </c>
      <c r="DM33" s="177">
        <v>0.22619047619047619</v>
      </c>
      <c r="DN33" s="177">
        <v>0.55000000000000004</v>
      </c>
      <c r="DO33" s="177">
        <v>0.19999999999999998</v>
      </c>
      <c r="DP33" s="177">
        <v>0.15</v>
      </c>
      <c r="DQ33" s="177">
        <v>9.9999999999999992E-2</v>
      </c>
      <c r="DR33" s="177">
        <v>0</v>
      </c>
      <c r="DS33" s="176">
        <v>20</v>
      </c>
      <c r="DT33" s="177">
        <v>0.23809523809523808</v>
      </c>
      <c r="DU33" s="177">
        <v>0.60869565217391308</v>
      </c>
      <c r="DV33" s="177">
        <v>0.17391304347826086</v>
      </c>
      <c r="DW33" s="177">
        <v>0.17391304347826086</v>
      </c>
      <c r="DX33" s="177">
        <v>4.3478260869565216E-2</v>
      </c>
      <c r="DY33" s="177">
        <v>0</v>
      </c>
      <c r="DZ33" s="176">
        <v>23</v>
      </c>
      <c r="EA33" s="177">
        <v>0.27380952380952384</v>
      </c>
      <c r="EB33" s="177">
        <v>0.61904761904761907</v>
      </c>
      <c r="EC33" s="177">
        <v>0.19047619047619049</v>
      </c>
      <c r="ED33" s="177">
        <v>0.14285714285714285</v>
      </c>
      <c r="EE33" s="177">
        <v>4.7619047619047623E-2</v>
      </c>
      <c r="EF33" s="177">
        <v>0</v>
      </c>
      <c r="EG33" s="176">
        <v>21</v>
      </c>
      <c r="EH33" s="177">
        <v>0.25</v>
      </c>
      <c r="EI33" s="177">
        <v>0.8271604938271605</v>
      </c>
      <c r="EJ33" s="177">
        <v>0.13580246913580249</v>
      </c>
      <c r="EK33" s="177">
        <v>1.234567901234568E-2</v>
      </c>
      <c r="EL33" s="177">
        <v>2.469135802469136E-2</v>
      </c>
      <c r="EM33" s="177">
        <v>0</v>
      </c>
      <c r="EN33" s="176">
        <v>81</v>
      </c>
      <c r="EO33" s="177">
        <v>0.9642857142857143</v>
      </c>
      <c r="EP33" s="177">
        <v>0.69090909090909092</v>
      </c>
      <c r="EQ33" s="177">
        <v>0.21818181818181817</v>
      </c>
      <c r="ER33" s="177">
        <v>9.0909090909090912E-2</v>
      </c>
      <c r="ES33" s="177">
        <v>0</v>
      </c>
      <c r="ET33" s="177">
        <v>0</v>
      </c>
      <c r="EU33" s="176">
        <v>55</v>
      </c>
      <c r="EV33" s="177">
        <v>0.65476190476190477</v>
      </c>
      <c r="EW33" s="177">
        <v>0.67857142857142849</v>
      </c>
      <c r="EX33" s="177">
        <v>0.23214285714285712</v>
      </c>
      <c r="EY33" s="177">
        <v>8.9285714285714288E-2</v>
      </c>
      <c r="EZ33" s="177">
        <v>0</v>
      </c>
      <c r="FA33" s="177">
        <v>0</v>
      </c>
      <c r="FB33" s="176">
        <v>56</v>
      </c>
      <c r="FC33" s="177">
        <v>0.66666666666666663</v>
      </c>
      <c r="FD33" s="177">
        <v>0.72499999999999998</v>
      </c>
      <c r="FE33" s="177">
        <v>0.22499999999999998</v>
      </c>
      <c r="FF33" s="177">
        <v>4.9999999999999996E-2</v>
      </c>
      <c r="FG33" s="177">
        <v>0</v>
      </c>
      <c r="FH33" s="177">
        <v>0</v>
      </c>
      <c r="FI33" s="176">
        <v>40</v>
      </c>
      <c r="FJ33" s="177">
        <v>0.47619047619047616</v>
      </c>
      <c r="FK33" s="177">
        <v>0.78125000000000011</v>
      </c>
      <c r="FL33" s="177">
        <v>0.15625</v>
      </c>
      <c r="FM33" s="177">
        <v>6.25E-2</v>
      </c>
      <c r="FN33" s="177">
        <v>0</v>
      </c>
      <c r="FO33" s="177">
        <v>0</v>
      </c>
      <c r="FP33" s="176">
        <v>32</v>
      </c>
      <c r="FQ33" s="177">
        <v>0.38095238095238093</v>
      </c>
      <c r="FR33" s="177">
        <v>0.5625</v>
      </c>
      <c r="FS33" s="177">
        <v>0.375</v>
      </c>
      <c r="FT33" s="177">
        <v>6.25E-2</v>
      </c>
      <c r="FU33" s="177">
        <v>0</v>
      </c>
      <c r="FV33" s="177">
        <v>0</v>
      </c>
      <c r="FW33" s="176">
        <v>16</v>
      </c>
      <c r="FX33" s="177">
        <v>0.19047619047619047</v>
      </c>
      <c r="FY33" s="177">
        <v>0.68965517241379315</v>
      </c>
      <c r="FZ33" s="177">
        <v>0.2413793103448276</v>
      </c>
      <c r="GA33" s="177">
        <v>6.8965517241379309E-2</v>
      </c>
      <c r="GB33" s="177">
        <v>0</v>
      </c>
      <c r="GC33" s="177">
        <v>0</v>
      </c>
      <c r="GD33" s="176">
        <v>29</v>
      </c>
      <c r="GE33" s="177">
        <v>0.34523809523809523</v>
      </c>
      <c r="GF33" s="177">
        <v>0.70588235294117641</v>
      </c>
      <c r="GG33" s="177">
        <v>0.1764705882352941</v>
      </c>
      <c r="GH33" s="177">
        <v>5.8823529411764705E-2</v>
      </c>
      <c r="GI33" s="177">
        <v>5.8823529411764705E-2</v>
      </c>
      <c r="GJ33" s="177">
        <v>0</v>
      </c>
      <c r="GK33" s="176">
        <v>34</v>
      </c>
      <c r="GL33" s="177">
        <v>0.40476190476190477</v>
      </c>
      <c r="GM33" s="179" t="s">
        <v>232</v>
      </c>
      <c r="GN33" s="179" t="s">
        <v>232</v>
      </c>
      <c r="GO33" s="179" t="s">
        <v>232</v>
      </c>
      <c r="GP33" s="179" t="s">
        <v>232</v>
      </c>
      <c r="GQ33" s="179" t="s">
        <v>232</v>
      </c>
      <c r="GR33" s="176">
        <v>0</v>
      </c>
      <c r="GS33" s="177">
        <v>0</v>
      </c>
      <c r="GT33" s="179" t="s">
        <v>232</v>
      </c>
      <c r="GU33" s="179" t="s">
        <v>232</v>
      </c>
      <c r="GV33" s="179" t="s">
        <v>232</v>
      </c>
      <c r="GW33" s="179" t="s">
        <v>232</v>
      </c>
      <c r="GX33" s="179" t="s">
        <v>232</v>
      </c>
      <c r="GY33" s="176">
        <v>0</v>
      </c>
      <c r="GZ33" s="177">
        <v>0</v>
      </c>
      <c r="HA33" s="179" t="s">
        <v>232</v>
      </c>
      <c r="HB33" s="179" t="s">
        <v>232</v>
      </c>
      <c r="HC33" s="179" t="s">
        <v>232</v>
      </c>
      <c r="HD33" s="179" t="s">
        <v>232</v>
      </c>
      <c r="HE33" s="179" t="s">
        <v>232</v>
      </c>
      <c r="HF33" s="176">
        <v>0</v>
      </c>
      <c r="HG33" s="177">
        <v>0</v>
      </c>
      <c r="HH33" s="178">
        <v>9.3291139240506329</v>
      </c>
      <c r="HI33" s="176">
        <v>79</v>
      </c>
      <c r="HJ33" s="177">
        <v>0.94047619047619047</v>
      </c>
      <c r="HK33" s="177">
        <v>1.234567901234568E-2</v>
      </c>
      <c r="HL33" s="177">
        <v>0.65432098765432112</v>
      </c>
      <c r="HM33" s="177">
        <v>0.23456790123456792</v>
      </c>
      <c r="HN33" s="177">
        <v>9.876543209876544E-2</v>
      </c>
      <c r="HO33" s="177">
        <v>0</v>
      </c>
      <c r="HP33" s="176">
        <v>81</v>
      </c>
      <c r="HQ33" s="177">
        <v>0.9642857142857143</v>
      </c>
      <c r="HR33" s="177">
        <v>0.32926829268292679</v>
      </c>
      <c r="HS33" s="177">
        <v>4.878048780487805E-2</v>
      </c>
      <c r="HT33" s="177">
        <v>6.0975609756097567E-2</v>
      </c>
      <c r="HU33" s="177">
        <v>0.20731707317073172</v>
      </c>
      <c r="HV33" s="177">
        <v>4.878048780487805E-2</v>
      </c>
      <c r="HW33" s="177">
        <v>6.0975609756097567E-2</v>
      </c>
      <c r="HX33" s="177">
        <v>0.18292682926829268</v>
      </c>
      <c r="HY33" s="177">
        <v>0.13414634146341464</v>
      </c>
      <c r="HZ33" s="177">
        <v>0.14634146341463414</v>
      </c>
      <c r="IA33" s="177">
        <v>0.13414634146341464</v>
      </c>
      <c r="IB33" s="176">
        <v>82</v>
      </c>
      <c r="IC33" s="177">
        <v>0.97619047619047616</v>
      </c>
      <c r="ID33" s="178">
        <v>1.95</v>
      </c>
      <c r="IE33" s="176">
        <v>60</v>
      </c>
      <c r="IF33" s="177">
        <v>0.7142857142857143</v>
      </c>
      <c r="IG33" s="177">
        <v>0.33333333333333331</v>
      </c>
      <c r="IH33" s="177">
        <v>1</v>
      </c>
      <c r="II33" s="177">
        <v>0</v>
      </c>
      <c r="IJ33" s="176">
        <v>76</v>
      </c>
      <c r="IK33" s="177">
        <v>0.90476190476190477</v>
      </c>
      <c r="IL33" s="177">
        <v>0.91304347826086951</v>
      </c>
      <c r="IM33" s="177">
        <v>8.6956521739130432E-2</v>
      </c>
      <c r="IN33" s="176">
        <v>23</v>
      </c>
      <c r="IO33" s="177">
        <v>0.27380952380952384</v>
      </c>
      <c r="IP33" s="177">
        <v>1</v>
      </c>
      <c r="IQ33" s="177">
        <v>0</v>
      </c>
      <c r="IR33" s="176">
        <v>49</v>
      </c>
      <c r="IS33" s="177">
        <v>0.58333333333333337</v>
      </c>
      <c r="IT33" s="177">
        <v>1</v>
      </c>
      <c r="IU33" s="177">
        <v>0</v>
      </c>
      <c r="IV33" s="176">
        <v>71</v>
      </c>
      <c r="IW33" s="177">
        <v>0.84523809523809523</v>
      </c>
      <c r="IX33" s="177">
        <v>1</v>
      </c>
      <c r="IY33" s="177">
        <v>0</v>
      </c>
      <c r="IZ33" s="176">
        <v>72</v>
      </c>
      <c r="JA33" s="177">
        <v>0.8571428571428571</v>
      </c>
      <c r="JB33" s="177">
        <v>0.17857142857142858</v>
      </c>
      <c r="JC33" s="177">
        <v>0.53086419753086422</v>
      </c>
      <c r="JD33" s="177">
        <v>0.46913580246913583</v>
      </c>
      <c r="JE33" s="176">
        <v>81</v>
      </c>
      <c r="JF33" s="177">
        <v>0.9642857142857143</v>
      </c>
      <c r="JG33" s="177">
        <v>6.7567567567567571E-2</v>
      </c>
      <c r="JH33" s="177">
        <v>0.27027027027027029</v>
      </c>
      <c r="JI33" s="177">
        <v>0.40540540540540537</v>
      </c>
      <c r="JJ33" s="177">
        <v>0.16216216216216214</v>
      </c>
      <c r="JK33" s="177">
        <v>9.45945945945946E-2</v>
      </c>
      <c r="JL33" s="176">
        <v>74</v>
      </c>
      <c r="JM33" s="177">
        <v>0.88095238095238093</v>
      </c>
      <c r="JN33" s="176">
        <v>62</v>
      </c>
      <c r="JO33" s="177">
        <v>0.73809523809523814</v>
      </c>
      <c r="JP33" s="179">
        <v>0</v>
      </c>
      <c r="JQ33" s="179">
        <v>0.66666666666666674</v>
      </c>
      <c r="JR33" s="179">
        <v>0</v>
      </c>
      <c r="JS33" s="179">
        <v>0</v>
      </c>
      <c r="JT33" s="179">
        <v>0.33333333333333337</v>
      </c>
      <c r="JU33" s="176">
        <v>3</v>
      </c>
      <c r="JV33" s="177">
        <v>3.5714285714285712E-2</v>
      </c>
      <c r="JW33" s="177">
        <v>0</v>
      </c>
      <c r="JX33" s="177">
        <v>3.7974683544303799E-2</v>
      </c>
      <c r="JY33" s="177">
        <v>3.7974683544303799E-2</v>
      </c>
      <c r="JZ33" s="177">
        <v>0.92405063291139244</v>
      </c>
      <c r="KA33" s="177">
        <v>0</v>
      </c>
      <c r="KB33" s="176">
        <v>79</v>
      </c>
      <c r="KC33" s="177">
        <v>0.94047619047619047</v>
      </c>
      <c r="KD33" s="177">
        <v>0.85915492957746475</v>
      </c>
      <c r="KE33" s="177">
        <v>2.8169014084507039E-2</v>
      </c>
      <c r="KF33" s="177">
        <v>2.8169014084507039E-2</v>
      </c>
      <c r="KG33" s="177">
        <v>0</v>
      </c>
      <c r="KH33" s="177">
        <v>1.408450704225352E-2</v>
      </c>
      <c r="KI33" s="177">
        <v>2.8169014084507039E-2</v>
      </c>
      <c r="KJ33" s="177">
        <v>4.2253521126760563E-2</v>
      </c>
      <c r="KK33" s="177">
        <v>1.408450704225352E-2</v>
      </c>
      <c r="KL33" s="177">
        <v>2.8169014084507039E-2</v>
      </c>
      <c r="KM33" s="176">
        <v>71</v>
      </c>
      <c r="KN33" s="180">
        <v>0.84523809523809523</v>
      </c>
    </row>
    <row r="34" spans="1:300" s="150" customFormat="1" ht="24" customHeight="1" x14ac:dyDescent="0.25">
      <c r="A34" s="181">
        <v>92</v>
      </c>
      <c r="B34" s="182" t="s">
        <v>260</v>
      </c>
      <c r="C34" s="183" t="s">
        <v>4</v>
      </c>
      <c r="D34" s="183" t="s">
        <v>0</v>
      </c>
      <c r="E34" s="184">
        <v>92</v>
      </c>
      <c r="F34" s="185">
        <v>0.32941176470588235</v>
      </c>
      <c r="G34" s="185">
        <v>0.67058823529411771</v>
      </c>
      <c r="H34" s="184">
        <v>85</v>
      </c>
      <c r="I34" s="185">
        <v>0.92391304347826086</v>
      </c>
      <c r="J34" s="185">
        <v>0.67272727272727273</v>
      </c>
      <c r="K34" s="185">
        <v>0.32727272727272722</v>
      </c>
      <c r="L34" s="184">
        <v>55</v>
      </c>
      <c r="M34" s="185">
        <v>0.59782608695652173</v>
      </c>
      <c r="N34" s="185">
        <v>0.37037037037037035</v>
      </c>
      <c r="O34" s="185">
        <v>0.62962962962962965</v>
      </c>
      <c r="P34" s="184">
        <v>54</v>
      </c>
      <c r="Q34" s="185">
        <v>0.58695652173913049</v>
      </c>
      <c r="R34" s="185">
        <v>0.2470588235294118</v>
      </c>
      <c r="S34" s="185">
        <v>0.12941176470588237</v>
      </c>
      <c r="T34" s="185">
        <v>0.37647058823529417</v>
      </c>
      <c r="U34" s="185">
        <v>3.5294117647058823E-2</v>
      </c>
      <c r="V34" s="185">
        <v>0.45882352941176474</v>
      </c>
      <c r="W34" s="185">
        <v>0.14117647058823529</v>
      </c>
      <c r="X34" s="185">
        <v>3.5294117647058823E-2</v>
      </c>
      <c r="Y34" s="185">
        <v>0.16470588235294117</v>
      </c>
      <c r="Z34" s="185">
        <v>0.10588235294117647</v>
      </c>
      <c r="AA34" s="185">
        <v>2.3529411764705885E-2</v>
      </c>
      <c r="AB34" s="185">
        <v>5.8823529411764705E-2</v>
      </c>
      <c r="AC34" s="185">
        <v>9.4117647058823542E-2</v>
      </c>
      <c r="AD34" s="184">
        <v>85</v>
      </c>
      <c r="AE34" s="185">
        <v>0.92391304347826086</v>
      </c>
      <c r="AF34" s="185">
        <v>0.72826086956521741</v>
      </c>
      <c r="AG34" s="184">
        <v>67</v>
      </c>
      <c r="AH34" s="185">
        <v>0.65822784810126578</v>
      </c>
      <c r="AI34" s="185">
        <v>0.24050632911392406</v>
      </c>
      <c r="AJ34" s="185">
        <v>0.17721518987341772</v>
      </c>
      <c r="AK34" s="185">
        <v>0.16455696202531644</v>
      </c>
      <c r="AL34" s="185">
        <v>0.4050632911392405</v>
      </c>
      <c r="AM34" s="185">
        <v>0.24050632911392406</v>
      </c>
      <c r="AN34" s="185">
        <v>0.25316455696202528</v>
      </c>
      <c r="AO34" s="185">
        <v>0.17721518987341772</v>
      </c>
      <c r="AP34" s="185">
        <v>0.12658227848101264</v>
      </c>
      <c r="AQ34" s="185">
        <v>5.0632911392405063E-2</v>
      </c>
      <c r="AR34" s="184">
        <v>79</v>
      </c>
      <c r="AS34" s="185">
        <v>0.85869565217391308</v>
      </c>
      <c r="AT34" s="186">
        <v>9.7804878048780495</v>
      </c>
      <c r="AU34" s="184">
        <v>82</v>
      </c>
      <c r="AV34" s="185">
        <v>0.89130434782608692</v>
      </c>
      <c r="AW34" s="186">
        <v>9.7073170731707314</v>
      </c>
      <c r="AX34" s="184">
        <v>82</v>
      </c>
      <c r="AY34" s="185">
        <v>0.89130434782608692</v>
      </c>
      <c r="AZ34" s="186">
        <v>9.7125000000000004</v>
      </c>
      <c r="BA34" s="184">
        <v>80</v>
      </c>
      <c r="BB34" s="185">
        <v>0.86956521739130432</v>
      </c>
      <c r="BC34" s="185">
        <v>0.52380952380952372</v>
      </c>
      <c r="BD34" s="185">
        <v>0.32142857142857145</v>
      </c>
      <c r="BE34" s="185">
        <v>9.5238095238095233E-2</v>
      </c>
      <c r="BF34" s="185">
        <v>5.9523809523809521E-2</v>
      </c>
      <c r="BG34" s="185">
        <v>0</v>
      </c>
      <c r="BH34" s="184">
        <v>84</v>
      </c>
      <c r="BI34" s="185">
        <v>0.91304347826086951</v>
      </c>
      <c r="BJ34" s="185">
        <v>0.79268292682926822</v>
      </c>
      <c r="BK34" s="185">
        <v>0.18292682926829268</v>
      </c>
      <c r="BL34" s="185">
        <v>1.2195121951219511E-2</v>
      </c>
      <c r="BM34" s="185">
        <v>1.2195121951219511E-2</v>
      </c>
      <c r="BN34" s="185">
        <v>0</v>
      </c>
      <c r="BO34" s="184">
        <v>82</v>
      </c>
      <c r="BP34" s="185">
        <v>0.89130434782608692</v>
      </c>
      <c r="BQ34" s="185">
        <v>0.53012048192771088</v>
      </c>
      <c r="BR34" s="185">
        <v>0.39759036144578314</v>
      </c>
      <c r="BS34" s="185">
        <v>6.0240963855421686E-2</v>
      </c>
      <c r="BT34" s="185">
        <v>1.2048192771084338E-2</v>
      </c>
      <c r="BU34" s="185">
        <v>0</v>
      </c>
      <c r="BV34" s="184">
        <v>83</v>
      </c>
      <c r="BW34" s="185">
        <v>0.90217391304347827</v>
      </c>
      <c r="BX34" s="185">
        <v>0.7142857142857143</v>
      </c>
      <c r="BY34" s="185">
        <v>0.25</v>
      </c>
      <c r="BZ34" s="185">
        <v>3.5714285714285712E-2</v>
      </c>
      <c r="CA34" s="185">
        <v>0</v>
      </c>
      <c r="CB34" s="185">
        <v>0</v>
      </c>
      <c r="CC34" s="184">
        <v>84</v>
      </c>
      <c r="CD34" s="185">
        <v>0.91304347826086951</v>
      </c>
      <c r="CE34" s="185">
        <v>0.50666666666666671</v>
      </c>
      <c r="CF34" s="185">
        <v>0.32</v>
      </c>
      <c r="CG34" s="185">
        <v>0.16</v>
      </c>
      <c r="CH34" s="185">
        <v>1.3333333333333334E-2</v>
      </c>
      <c r="CI34" s="185">
        <v>0</v>
      </c>
      <c r="CJ34" s="184">
        <v>75</v>
      </c>
      <c r="CK34" s="185">
        <v>0.81521739130434778</v>
      </c>
      <c r="CL34" s="185">
        <v>0.7857142857142857</v>
      </c>
      <c r="CM34" s="185">
        <v>0.19047619047619047</v>
      </c>
      <c r="CN34" s="185">
        <v>2.3809523809523808E-2</v>
      </c>
      <c r="CO34" s="185">
        <v>0</v>
      </c>
      <c r="CP34" s="185">
        <v>0</v>
      </c>
      <c r="CQ34" s="184">
        <v>84</v>
      </c>
      <c r="CR34" s="185">
        <v>0.91304347826086951</v>
      </c>
      <c r="CS34" s="185">
        <v>0.62790697674418605</v>
      </c>
      <c r="CT34" s="185">
        <v>0.34883720930232559</v>
      </c>
      <c r="CU34" s="185">
        <v>2.3255813953488372E-2</v>
      </c>
      <c r="CV34" s="185">
        <v>0</v>
      </c>
      <c r="CW34" s="185">
        <v>0</v>
      </c>
      <c r="CX34" s="184">
        <v>43</v>
      </c>
      <c r="CY34" s="185">
        <v>0.46739130434782611</v>
      </c>
      <c r="CZ34" s="185">
        <v>0.55555555555555558</v>
      </c>
      <c r="DA34" s="185">
        <v>0.36111111111111116</v>
      </c>
      <c r="DB34" s="185">
        <v>5.5555555555555559E-2</v>
      </c>
      <c r="DC34" s="185">
        <v>2.777777777777778E-2</v>
      </c>
      <c r="DD34" s="185">
        <v>0</v>
      </c>
      <c r="DE34" s="184">
        <v>36</v>
      </c>
      <c r="DF34" s="185">
        <v>0.39130434782608697</v>
      </c>
      <c r="DG34" s="185">
        <v>0.43902439024390238</v>
      </c>
      <c r="DH34" s="185">
        <v>0.34146341463414631</v>
      </c>
      <c r="DI34" s="185">
        <v>0.21951219512195119</v>
      </c>
      <c r="DJ34" s="185">
        <v>0</v>
      </c>
      <c r="DK34" s="185">
        <v>0</v>
      </c>
      <c r="DL34" s="184">
        <v>41</v>
      </c>
      <c r="DM34" s="185">
        <v>0.44565217391304346</v>
      </c>
      <c r="DN34" s="185">
        <v>0.45238095238095238</v>
      </c>
      <c r="DO34" s="185">
        <v>0.30952380952380948</v>
      </c>
      <c r="DP34" s="185">
        <v>0.21428571428571425</v>
      </c>
      <c r="DQ34" s="185">
        <v>2.3809523809523808E-2</v>
      </c>
      <c r="DR34" s="185">
        <v>0</v>
      </c>
      <c r="DS34" s="184">
        <v>42</v>
      </c>
      <c r="DT34" s="185">
        <v>0.45652173913043476</v>
      </c>
      <c r="DU34" s="185">
        <v>0.4375</v>
      </c>
      <c r="DV34" s="185">
        <v>0.40625</v>
      </c>
      <c r="DW34" s="185">
        <v>0.15625</v>
      </c>
      <c r="DX34" s="185">
        <v>0</v>
      </c>
      <c r="DY34" s="185">
        <v>0</v>
      </c>
      <c r="DZ34" s="184">
        <v>32</v>
      </c>
      <c r="EA34" s="185">
        <v>0.34782608695652173</v>
      </c>
      <c r="EB34" s="185">
        <v>0.45454545454545453</v>
      </c>
      <c r="EC34" s="185">
        <v>0.36363636363636365</v>
      </c>
      <c r="ED34" s="185">
        <v>0.18181818181818182</v>
      </c>
      <c r="EE34" s="185">
        <v>0</v>
      </c>
      <c r="EF34" s="185">
        <v>0</v>
      </c>
      <c r="EG34" s="184">
        <v>22</v>
      </c>
      <c r="EH34" s="185">
        <v>0.2391304347826087</v>
      </c>
      <c r="EI34" s="185">
        <v>0.90361445783132532</v>
      </c>
      <c r="EJ34" s="185">
        <v>8.4337349397590369E-2</v>
      </c>
      <c r="EK34" s="185">
        <v>1.2048192771084338E-2</v>
      </c>
      <c r="EL34" s="185">
        <v>0</v>
      </c>
      <c r="EM34" s="185">
        <v>0</v>
      </c>
      <c r="EN34" s="184">
        <v>83</v>
      </c>
      <c r="EO34" s="185">
        <v>0.90217391304347827</v>
      </c>
      <c r="EP34" s="185">
        <v>0.68888888888888888</v>
      </c>
      <c r="EQ34" s="185">
        <v>0.31111111111111106</v>
      </c>
      <c r="ER34" s="185">
        <v>0</v>
      </c>
      <c r="ES34" s="185">
        <v>0</v>
      </c>
      <c r="ET34" s="185">
        <v>0</v>
      </c>
      <c r="EU34" s="184">
        <v>45</v>
      </c>
      <c r="EV34" s="185">
        <v>0.4891304347826087</v>
      </c>
      <c r="EW34" s="185">
        <v>0.67391304347826086</v>
      </c>
      <c r="EX34" s="185">
        <v>0.30434782608695649</v>
      </c>
      <c r="EY34" s="185">
        <v>2.1739130434782608E-2</v>
      </c>
      <c r="EZ34" s="185">
        <v>0</v>
      </c>
      <c r="FA34" s="185">
        <v>0</v>
      </c>
      <c r="FB34" s="184">
        <v>46</v>
      </c>
      <c r="FC34" s="185">
        <v>0.5</v>
      </c>
      <c r="FD34" s="185">
        <v>0.68181818181818188</v>
      </c>
      <c r="FE34" s="185">
        <v>0.27272727272727271</v>
      </c>
      <c r="FF34" s="185">
        <v>4.5454545454545456E-2</v>
      </c>
      <c r="FG34" s="185">
        <v>0</v>
      </c>
      <c r="FH34" s="185">
        <v>0</v>
      </c>
      <c r="FI34" s="184">
        <v>44</v>
      </c>
      <c r="FJ34" s="185">
        <v>0.47826086956521741</v>
      </c>
      <c r="FK34" s="185">
        <v>0.75675675675675669</v>
      </c>
      <c r="FL34" s="185">
        <v>0.2162162162162162</v>
      </c>
      <c r="FM34" s="185">
        <v>2.7027027027027025E-2</v>
      </c>
      <c r="FN34" s="185">
        <v>0</v>
      </c>
      <c r="FO34" s="185">
        <v>0</v>
      </c>
      <c r="FP34" s="184">
        <v>37</v>
      </c>
      <c r="FQ34" s="185">
        <v>0.40217391304347827</v>
      </c>
      <c r="FR34" s="185">
        <v>0.61538461538461542</v>
      </c>
      <c r="FS34" s="185">
        <v>0.30769230769230771</v>
      </c>
      <c r="FT34" s="185">
        <v>7.6923076923076927E-2</v>
      </c>
      <c r="FU34" s="185">
        <v>0</v>
      </c>
      <c r="FV34" s="185">
        <v>0</v>
      </c>
      <c r="FW34" s="184">
        <v>26</v>
      </c>
      <c r="FX34" s="185">
        <v>0.28260869565217389</v>
      </c>
      <c r="FY34" s="185">
        <v>0.60526315789473684</v>
      </c>
      <c r="FZ34" s="185">
        <v>0.26315789473684209</v>
      </c>
      <c r="GA34" s="185">
        <v>0.10526315789473684</v>
      </c>
      <c r="GB34" s="185">
        <v>2.6315789473684209E-2</v>
      </c>
      <c r="GC34" s="185">
        <v>0</v>
      </c>
      <c r="GD34" s="184">
        <v>38</v>
      </c>
      <c r="GE34" s="185">
        <v>0.41304347826086957</v>
      </c>
      <c r="GF34" s="185">
        <v>0.5714285714285714</v>
      </c>
      <c r="GG34" s="185">
        <v>0.21428571428571427</v>
      </c>
      <c r="GH34" s="185">
        <v>0.17857142857142858</v>
      </c>
      <c r="GI34" s="185">
        <v>0</v>
      </c>
      <c r="GJ34" s="185">
        <v>3.5714285714285712E-2</v>
      </c>
      <c r="GK34" s="184">
        <v>28</v>
      </c>
      <c r="GL34" s="185">
        <v>0.30434782608695654</v>
      </c>
      <c r="GM34" s="187" t="s">
        <v>232</v>
      </c>
      <c r="GN34" s="187" t="s">
        <v>232</v>
      </c>
      <c r="GO34" s="187" t="s">
        <v>232</v>
      </c>
      <c r="GP34" s="187" t="s">
        <v>232</v>
      </c>
      <c r="GQ34" s="187" t="s">
        <v>232</v>
      </c>
      <c r="GR34" s="184">
        <v>0</v>
      </c>
      <c r="GS34" s="185">
        <v>0</v>
      </c>
      <c r="GT34" s="187" t="s">
        <v>232</v>
      </c>
      <c r="GU34" s="187" t="s">
        <v>232</v>
      </c>
      <c r="GV34" s="187" t="s">
        <v>232</v>
      </c>
      <c r="GW34" s="187" t="s">
        <v>232</v>
      </c>
      <c r="GX34" s="187" t="s">
        <v>232</v>
      </c>
      <c r="GY34" s="184">
        <v>0</v>
      </c>
      <c r="GZ34" s="185">
        <v>0</v>
      </c>
      <c r="HA34" s="187" t="s">
        <v>232</v>
      </c>
      <c r="HB34" s="187" t="s">
        <v>232</v>
      </c>
      <c r="HC34" s="187" t="s">
        <v>232</v>
      </c>
      <c r="HD34" s="187" t="s">
        <v>232</v>
      </c>
      <c r="HE34" s="187" t="s">
        <v>232</v>
      </c>
      <c r="HF34" s="184">
        <v>0</v>
      </c>
      <c r="HG34" s="185">
        <v>0</v>
      </c>
      <c r="HH34" s="186">
        <v>9.1199999999999992</v>
      </c>
      <c r="HI34" s="184">
        <v>75</v>
      </c>
      <c r="HJ34" s="185">
        <v>0.81521739130434778</v>
      </c>
      <c r="HK34" s="185">
        <v>0.14814814814814814</v>
      </c>
      <c r="HL34" s="185">
        <v>0.61728395061728403</v>
      </c>
      <c r="HM34" s="185">
        <v>0.20987654320987653</v>
      </c>
      <c r="HN34" s="185">
        <v>2.4691358024691357E-2</v>
      </c>
      <c r="HO34" s="185">
        <v>0</v>
      </c>
      <c r="HP34" s="184">
        <v>81</v>
      </c>
      <c r="HQ34" s="185">
        <v>0.88043478260869568</v>
      </c>
      <c r="HR34" s="185">
        <v>0.35714285714285715</v>
      </c>
      <c r="HS34" s="185">
        <v>9.5238095238095233E-2</v>
      </c>
      <c r="HT34" s="185">
        <v>2.3809523809523808E-2</v>
      </c>
      <c r="HU34" s="185">
        <v>0.26190476190476186</v>
      </c>
      <c r="HV34" s="185">
        <v>4.7619047619047616E-2</v>
      </c>
      <c r="HW34" s="185">
        <v>5.9523809523809521E-2</v>
      </c>
      <c r="HX34" s="185">
        <v>0.16666666666666666</v>
      </c>
      <c r="HY34" s="185">
        <v>0.34523809523809523</v>
      </c>
      <c r="HZ34" s="185">
        <v>7.1428571428571425E-2</v>
      </c>
      <c r="IA34" s="185">
        <v>0.17857142857142858</v>
      </c>
      <c r="IB34" s="184">
        <v>84</v>
      </c>
      <c r="IC34" s="185">
        <v>0.91304347826086951</v>
      </c>
      <c r="ID34" s="186">
        <v>2.2615384615384615</v>
      </c>
      <c r="IE34" s="184">
        <v>64</v>
      </c>
      <c r="IF34" s="185">
        <v>0.69565217391304346</v>
      </c>
      <c r="IG34" s="185">
        <v>0.30434782608695654</v>
      </c>
      <c r="IH34" s="185">
        <v>1</v>
      </c>
      <c r="II34" s="185">
        <v>0</v>
      </c>
      <c r="IJ34" s="184">
        <v>78</v>
      </c>
      <c r="IK34" s="185">
        <v>0.84782608695652173</v>
      </c>
      <c r="IL34" s="185">
        <v>0.93939393939393945</v>
      </c>
      <c r="IM34" s="185">
        <v>6.0606060606060608E-2</v>
      </c>
      <c r="IN34" s="184">
        <v>33</v>
      </c>
      <c r="IO34" s="185">
        <v>0.35869565217391303</v>
      </c>
      <c r="IP34" s="185">
        <v>1</v>
      </c>
      <c r="IQ34" s="185">
        <v>0</v>
      </c>
      <c r="IR34" s="184">
        <v>61</v>
      </c>
      <c r="IS34" s="185">
        <v>0.66304347826086951</v>
      </c>
      <c r="IT34" s="185">
        <v>1</v>
      </c>
      <c r="IU34" s="185">
        <v>0</v>
      </c>
      <c r="IV34" s="184">
        <v>77</v>
      </c>
      <c r="IW34" s="185">
        <v>0.83695652173913049</v>
      </c>
      <c r="IX34" s="185">
        <v>1</v>
      </c>
      <c r="IY34" s="185">
        <v>0</v>
      </c>
      <c r="IZ34" s="184">
        <v>77</v>
      </c>
      <c r="JA34" s="185">
        <v>0.83695652173913049</v>
      </c>
      <c r="JB34" s="185">
        <v>0.14130434782608695</v>
      </c>
      <c r="JC34" s="185">
        <v>0.62352941176470589</v>
      </c>
      <c r="JD34" s="185">
        <v>0.37647058823529417</v>
      </c>
      <c r="JE34" s="184">
        <v>85</v>
      </c>
      <c r="JF34" s="185">
        <v>0.92391304347826086</v>
      </c>
      <c r="JG34" s="185">
        <v>0.13157894736842105</v>
      </c>
      <c r="JH34" s="185">
        <v>0.25</v>
      </c>
      <c r="JI34" s="185">
        <v>0.32894736842105265</v>
      </c>
      <c r="JJ34" s="185">
        <v>0.19736842105263158</v>
      </c>
      <c r="JK34" s="185">
        <v>9.2105263157894732E-2</v>
      </c>
      <c r="JL34" s="184">
        <v>76</v>
      </c>
      <c r="JM34" s="185">
        <v>0.82608695652173914</v>
      </c>
      <c r="JN34" s="184">
        <v>66</v>
      </c>
      <c r="JO34" s="185">
        <v>0.71739130434782605</v>
      </c>
      <c r="JP34" s="185">
        <v>0</v>
      </c>
      <c r="JQ34" s="185">
        <v>0.2857142857142857</v>
      </c>
      <c r="JR34" s="185">
        <v>0.2857142857142857</v>
      </c>
      <c r="JS34" s="185">
        <v>0.42857142857142855</v>
      </c>
      <c r="JT34" s="185">
        <v>0</v>
      </c>
      <c r="JU34" s="184">
        <v>7</v>
      </c>
      <c r="JV34" s="185">
        <v>7.6086956521739135E-2</v>
      </c>
      <c r="JW34" s="185">
        <v>7.4999999999999997E-2</v>
      </c>
      <c r="JX34" s="185">
        <v>2.5000000000000001E-2</v>
      </c>
      <c r="JY34" s="185">
        <v>1.2500000000000001E-2</v>
      </c>
      <c r="JZ34" s="185">
        <v>0.875</v>
      </c>
      <c r="KA34" s="185">
        <v>1.2500000000000001E-2</v>
      </c>
      <c r="KB34" s="184">
        <v>80</v>
      </c>
      <c r="KC34" s="185">
        <v>0.86956521739130432</v>
      </c>
      <c r="KD34" s="185">
        <v>0.78378378378378377</v>
      </c>
      <c r="KE34" s="185">
        <v>6.7567567567567557E-2</v>
      </c>
      <c r="KF34" s="185">
        <v>5.405405405405405E-2</v>
      </c>
      <c r="KG34" s="185">
        <v>2.7027027027027025E-2</v>
      </c>
      <c r="KH34" s="185">
        <v>1.3513513513513513E-2</v>
      </c>
      <c r="KI34" s="185">
        <v>5.405405405405405E-2</v>
      </c>
      <c r="KJ34" s="185">
        <v>4.0540540540540536E-2</v>
      </c>
      <c r="KK34" s="185">
        <v>0</v>
      </c>
      <c r="KL34" s="185">
        <v>0</v>
      </c>
      <c r="KM34" s="184">
        <v>74</v>
      </c>
      <c r="KN34" s="188">
        <v>0.80434782608695654</v>
      </c>
    </row>
    <row r="35" spans="1:300" s="150" customFormat="1" ht="24" customHeight="1" x14ac:dyDescent="0.25">
      <c r="A35" s="173">
        <v>94</v>
      </c>
      <c r="B35" s="174" t="s">
        <v>261</v>
      </c>
      <c r="C35" s="175" t="s">
        <v>4</v>
      </c>
      <c r="D35" s="175" t="s">
        <v>0</v>
      </c>
      <c r="E35" s="176">
        <v>50</v>
      </c>
      <c r="F35" s="177">
        <v>0.15000000000000002</v>
      </c>
      <c r="G35" s="177">
        <v>0.85000000000000009</v>
      </c>
      <c r="H35" s="176">
        <v>40</v>
      </c>
      <c r="I35" s="177">
        <v>0.8</v>
      </c>
      <c r="J35" s="177">
        <v>0.73684210526315785</v>
      </c>
      <c r="K35" s="177">
        <v>0.26315789473684209</v>
      </c>
      <c r="L35" s="176">
        <v>38</v>
      </c>
      <c r="M35" s="177">
        <v>0.76</v>
      </c>
      <c r="N35" s="177">
        <v>0.5</v>
      </c>
      <c r="O35" s="177">
        <v>0.5</v>
      </c>
      <c r="P35" s="176">
        <v>32</v>
      </c>
      <c r="Q35" s="177">
        <v>0.64</v>
      </c>
      <c r="R35" s="177">
        <v>0.21428571428571427</v>
      </c>
      <c r="S35" s="177">
        <v>0.16666666666666666</v>
      </c>
      <c r="T35" s="177">
        <v>0.42857142857142855</v>
      </c>
      <c r="U35" s="177">
        <v>0</v>
      </c>
      <c r="V35" s="177">
        <v>0.16666666666666666</v>
      </c>
      <c r="W35" s="177">
        <v>7.1428571428571425E-2</v>
      </c>
      <c r="X35" s="177">
        <v>2.3809523809523808E-2</v>
      </c>
      <c r="Y35" s="177">
        <v>2.3809523809523808E-2</v>
      </c>
      <c r="Z35" s="177">
        <v>7.1428571428571425E-2</v>
      </c>
      <c r="AA35" s="177">
        <v>2.3809523809523808E-2</v>
      </c>
      <c r="AB35" s="177">
        <v>0</v>
      </c>
      <c r="AC35" s="177">
        <v>7.1428571428571425E-2</v>
      </c>
      <c r="AD35" s="176">
        <v>42</v>
      </c>
      <c r="AE35" s="177">
        <v>0.84</v>
      </c>
      <c r="AF35" s="177">
        <v>0.7</v>
      </c>
      <c r="AG35" s="176">
        <v>35</v>
      </c>
      <c r="AH35" s="177">
        <v>0.57500000000000007</v>
      </c>
      <c r="AI35" s="177">
        <v>0.35000000000000003</v>
      </c>
      <c r="AJ35" s="177">
        <v>7.5000000000000011E-2</v>
      </c>
      <c r="AK35" s="177">
        <v>0.17500000000000002</v>
      </c>
      <c r="AL35" s="177">
        <v>0.52500000000000002</v>
      </c>
      <c r="AM35" s="177">
        <v>0.27500000000000002</v>
      </c>
      <c r="AN35" s="177">
        <v>0.2</v>
      </c>
      <c r="AO35" s="177">
        <v>0.15000000000000002</v>
      </c>
      <c r="AP35" s="177">
        <v>0.17500000000000002</v>
      </c>
      <c r="AQ35" s="177">
        <v>0.22500000000000001</v>
      </c>
      <c r="AR35" s="176">
        <v>40</v>
      </c>
      <c r="AS35" s="177">
        <v>0.8</v>
      </c>
      <c r="AT35" s="178">
        <v>9.6666666666666661</v>
      </c>
      <c r="AU35" s="176">
        <v>39</v>
      </c>
      <c r="AV35" s="177">
        <v>0.78</v>
      </c>
      <c r="AW35" s="178">
        <v>9.875</v>
      </c>
      <c r="AX35" s="176">
        <v>40</v>
      </c>
      <c r="AY35" s="177">
        <v>0.8</v>
      </c>
      <c r="AZ35" s="178">
        <v>9.7435897435897427</v>
      </c>
      <c r="BA35" s="176">
        <v>39</v>
      </c>
      <c r="BB35" s="177">
        <v>0.78</v>
      </c>
      <c r="BC35" s="177">
        <v>0.67346938775510201</v>
      </c>
      <c r="BD35" s="177">
        <v>0.2857142857142857</v>
      </c>
      <c r="BE35" s="177">
        <v>4.0816326530612242E-2</v>
      </c>
      <c r="BF35" s="177">
        <v>0</v>
      </c>
      <c r="BG35" s="177">
        <v>0</v>
      </c>
      <c r="BH35" s="176">
        <v>49</v>
      </c>
      <c r="BI35" s="177">
        <v>0.98</v>
      </c>
      <c r="BJ35" s="177">
        <v>0.68</v>
      </c>
      <c r="BK35" s="177">
        <v>0.26</v>
      </c>
      <c r="BL35" s="177">
        <v>0.04</v>
      </c>
      <c r="BM35" s="177">
        <v>0.02</v>
      </c>
      <c r="BN35" s="177">
        <v>0</v>
      </c>
      <c r="BO35" s="176">
        <v>50</v>
      </c>
      <c r="BP35" s="177">
        <v>1</v>
      </c>
      <c r="BQ35" s="177">
        <v>0.59183673469387754</v>
      </c>
      <c r="BR35" s="177">
        <v>0.2857142857142857</v>
      </c>
      <c r="BS35" s="177">
        <v>0.1020408163265306</v>
      </c>
      <c r="BT35" s="177">
        <v>2.0408163265306121E-2</v>
      </c>
      <c r="BU35" s="177">
        <v>0</v>
      </c>
      <c r="BV35" s="176">
        <v>49</v>
      </c>
      <c r="BW35" s="177">
        <v>0.98</v>
      </c>
      <c r="BX35" s="177">
        <v>0.77551020408163263</v>
      </c>
      <c r="BY35" s="177">
        <v>0.16326530612244897</v>
      </c>
      <c r="BZ35" s="177">
        <v>6.1224489795918373E-2</v>
      </c>
      <c r="CA35" s="177">
        <v>0</v>
      </c>
      <c r="CB35" s="177">
        <v>0</v>
      </c>
      <c r="CC35" s="176">
        <v>49</v>
      </c>
      <c r="CD35" s="177">
        <v>0.98</v>
      </c>
      <c r="CE35" s="177">
        <v>0.54347826086956519</v>
      </c>
      <c r="CF35" s="177">
        <v>0.34782608695652173</v>
      </c>
      <c r="CG35" s="177">
        <v>6.5217391304347824E-2</v>
      </c>
      <c r="CH35" s="177">
        <v>4.3478260869565216E-2</v>
      </c>
      <c r="CI35" s="177">
        <v>0</v>
      </c>
      <c r="CJ35" s="176">
        <v>46</v>
      </c>
      <c r="CK35" s="177">
        <v>0.92</v>
      </c>
      <c r="CL35" s="177">
        <v>0.86</v>
      </c>
      <c r="CM35" s="177">
        <v>0.12000000000000001</v>
      </c>
      <c r="CN35" s="177">
        <v>0.02</v>
      </c>
      <c r="CO35" s="177">
        <v>0</v>
      </c>
      <c r="CP35" s="177">
        <v>0</v>
      </c>
      <c r="CQ35" s="176">
        <v>50</v>
      </c>
      <c r="CR35" s="177">
        <v>1</v>
      </c>
      <c r="CS35" s="177">
        <v>0.7407407407407407</v>
      </c>
      <c r="CT35" s="177">
        <v>0.18518518518518517</v>
      </c>
      <c r="CU35" s="177">
        <v>0</v>
      </c>
      <c r="CV35" s="177">
        <v>7.407407407407407E-2</v>
      </c>
      <c r="CW35" s="177">
        <v>0</v>
      </c>
      <c r="CX35" s="176">
        <v>27</v>
      </c>
      <c r="CY35" s="177">
        <v>0.54</v>
      </c>
      <c r="CZ35" s="177">
        <v>0.58333333333333326</v>
      </c>
      <c r="DA35" s="177">
        <v>0.20833333333333331</v>
      </c>
      <c r="DB35" s="177">
        <v>0.125</v>
      </c>
      <c r="DC35" s="177">
        <v>8.3333333333333329E-2</v>
      </c>
      <c r="DD35" s="177">
        <v>0</v>
      </c>
      <c r="DE35" s="176">
        <v>24</v>
      </c>
      <c r="DF35" s="177">
        <v>0.48</v>
      </c>
      <c r="DG35" s="177">
        <v>0.47619047619047616</v>
      </c>
      <c r="DH35" s="177">
        <v>0.42857142857142855</v>
      </c>
      <c r="DI35" s="177">
        <v>9.5238095238095233E-2</v>
      </c>
      <c r="DJ35" s="177">
        <v>0</v>
      </c>
      <c r="DK35" s="177">
        <v>0</v>
      </c>
      <c r="DL35" s="176">
        <v>21</v>
      </c>
      <c r="DM35" s="177">
        <v>0.42</v>
      </c>
      <c r="DN35" s="177">
        <v>0.4</v>
      </c>
      <c r="DO35" s="177">
        <v>0.55000000000000004</v>
      </c>
      <c r="DP35" s="177">
        <v>0.05</v>
      </c>
      <c r="DQ35" s="177">
        <v>0</v>
      </c>
      <c r="DR35" s="177">
        <v>0</v>
      </c>
      <c r="DS35" s="176">
        <v>20</v>
      </c>
      <c r="DT35" s="177">
        <v>0.4</v>
      </c>
      <c r="DU35" s="177">
        <v>0.66666666666666674</v>
      </c>
      <c r="DV35" s="177">
        <v>0.22222222222222224</v>
      </c>
      <c r="DW35" s="177">
        <v>0.11111111111111112</v>
      </c>
      <c r="DX35" s="177">
        <v>0</v>
      </c>
      <c r="DY35" s="177">
        <v>0</v>
      </c>
      <c r="DZ35" s="176">
        <v>18</v>
      </c>
      <c r="EA35" s="177">
        <v>0.36</v>
      </c>
      <c r="EB35" s="177">
        <v>0.5</v>
      </c>
      <c r="EC35" s="177">
        <v>0.3571428571428571</v>
      </c>
      <c r="ED35" s="177">
        <v>0</v>
      </c>
      <c r="EE35" s="177">
        <v>0.14285714285714285</v>
      </c>
      <c r="EF35" s="177">
        <v>0</v>
      </c>
      <c r="EG35" s="176">
        <v>14</v>
      </c>
      <c r="EH35" s="177">
        <v>0.28000000000000003</v>
      </c>
      <c r="EI35" s="177">
        <v>0.78723404255319152</v>
      </c>
      <c r="EJ35" s="177">
        <v>0.19148936170212766</v>
      </c>
      <c r="EK35" s="177">
        <v>2.1276595744680851E-2</v>
      </c>
      <c r="EL35" s="177">
        <v>0</v>
      </c>
      <c r="EM35" s="177">
        <v>0</v>
      </c>
      <c r="EN35" s="176">
        <v>47</v>
      </c>
      <c r="EO35" s="177">
        <v>0.94</v>
      </c>
      <c r="EP35" s="177">
        <v>0.65384615384615385</v>
      </c>
      <c r="EQ35" s="177">
        <v>0.30769230769230765</v>
      </c>
      <c r="ER35" s="177">
        <v>3.8461538461538457E-2</v>
      </c>
      <c r="ES35" s="177">
        <v>0</v>
      </c>
      <c r="ET35" s="177">
        <v>0</v>
      </c>
      <c r="EU35" s="176">
        <v>26</v>
      </c>
      <c r="EV35" s="177">
        <v>0.52</v>
      </c>
      <c r="EW35" s="177">
        <v>0.71428571428571419</v>
      </c>
      <c r="EX35" s="177">
        <v>0.23809523809523808</v>
      </c>
      <c r="EY35" s="177">
        <v>4.7619047619047616E-2</v>
      </c>
      <c r="EZ35" s="177">
        <v>0</v>
      </c>
      <c r="FA35" s="177">
        <v>0</v>
      </c>
      <c r="FB35" s="176">
        <v>21</v>
      </c>
      <c r="FC35" s="177">
        <v>0.42</v>
      </c>
      <c r="FD35" s="177">
        <v>0.84615384615384603</v>
      </c>
      <c r="FE35" s="177">
        <v>7.6923076923076913E-2</v>
      </c>
      <c r="FF35" s="177">
        <v>7.6923076923076913E-2</v>
      </c>
      <c r="FG35" s="177">
        <v>0</v>
      </c>
      <c r="FH35" s="177">
        <v>0</v>
      </c>
      <c r="FI35" s="176">
        <v>26</v>
      </c>
      <c r="FJ35" s="177">
        <v>0.52</v>
      </c>
      <c r="FK35" s="177">
        <v>0.85185185185185175</v>
      </c>
      <c r="FL35" s="177">
        <v>0.1111111111111111</v>
      </c>
      <c r="FM35" s="177">
        <v>3.7037037037037035E-2</v>
      </c>
      <c r="FN35" s="177">
        <v>0</v>
      </c>
      <c r="FO35" s="177">
        <v>0</v>
      </c>
      <c r="FP35" s="176">
        <v>27</v>
      </c>
      <c r="FQ35" s="177">
        <v>0.54</v>
      </c>
      <c r="FR35" s="177">
        <v>0.61538461538461531</v>
      </c>
      <c r="FS35" s="177">
        <v>0.26923076923076922</v>
      </c>
      <c r="FT35" s="177">
        <v>0.11538461538461539</v>
      </c>
      <c r="FU35" s="177">
        <v>0</v>
      </c>
      <c r="FV35" s="177">
        <v>0</v>
      </c>
      <c r="FW35" s="176">
        <v>26</v>
      </c>
      <c r="FX35" s="177">
        <v>0.52</v>
      </c>
      <c r="FY35" s="177">
        <v>0.70588235294117641</v>
      </c>
      <c r="FZ35" s="177">
        <v>0.1764705882352941</v>
      </c>
      <c r="GA35" s="177">
        <v>5.8823529411764698E-2</v>
      </c>
      <c r="GB35" s="177">
        <v>5.8823529411764698E-2</v>
      </c>
      <c r="GC35" s="177">
        <v>0</v>
      </c>
      <c r="GD35" s="176">
        <v>17</v>
      </c>
      <c r="GE35" s="177">
        <v>0.34</v>
      </c>
      <c r="GF35" s="177">
        <v>0.38461538461538458</v>
      </c>
      <c r="GG35" s="177">
        <v>0.53846153846153844</v>
      </c>
      <c r="GH35" s="177">
        <v>0</v>
      </c>
      <c r="GI35" s="177">
        <v>7.6923076923076913E-2</v>
      </c>
      <c r="GJ35" s="177">
        <v>0</v>
      </c>
      <c r="GK35" s="176">
        <v>13</v>
      </c>
      <c r="GL35" s="177">
        <v>0.26</v>
      </c>
      <c r="GM35" s="179" t="s">
        <v>232</v>
      </c>
      <c r="GN35" s="179" t="s">
        <v>232</v>
      </c>
      <c r="GO35" s="179" t="s">
        <v>232</v>
      </c>
      <c r="GP35" s="179" t="s">
        <v>232</v>
      </c>
      <c r="GQ35" s="179" t="s">
        <v>232</v>
      </c>
      <c r="GR35" s="176">
        <v>0</v>
      </c>
      <c r="GS35" s="177">
        <v>0</v>
      </c>
      <c r="GT35" s="179" t="s">
        <v>232</v>
      </c>
      <c r="GU35" s="179" t="s">
        <v>232</v>
      </c>
      <c r="GV35" s="179" t="s">
        <v>232</v>
      </c>
      <c r="GW35" s="179" t="s">
        <v>232</v>
      </c>
      <c r="GX35" s="179" t="s">
        <v>232</v>
      </c>
      <c r="GY35" s="176">
        <v>0</v>
      </c>
      <c r="GZ35" s="177">
        <v>0</v>
      </c>
      <c r="HA35" s="179" t="s">
        <v>232</v>
      </c>
      <c r="HB35" s="179" t="s">
        <v>232</v>
      </c>
      <c r="HC35" s="179" t="s">
        <v>232</v>
      </c>
      <c r="HD35" s="179" t="s">
        <v>232</v>
      </c>
      <c r="HE35" s="179" t="s">
        <v>232</v>
      </c>
      <c r="HF35" s="176">
        <v>0</v>
      </c>
      <c r="HG35" s="177">
        <v>0</v>
      </c>
      <c r="HH35" s="178">
        <v>9.3095238095238102</v>
      </c>
      <c r="HI35" s="176">
        <v>42</v>
      </c>
      <c r="HJ35" s="177">
        <v>0.84</v>
      </c>
      <c r="HK35" s="177">
        <v>0</v>
      </c>
      <c r="HL35" s="177">
        <v>0.89130434782608703</v>
      </c>
      <c r="HM35" s="177">
        <v>8.6956521739130432E-2</v>
      </c>
      <c r="HN35" s="177">
        <v>2.1739130434782608E-2</v>
      </c>
      <c r="HO35" s="177">
        <v>0</v>
      </c>
      <c r="HP35" s="176">
        <v>46</v>
      </c>
      <c r="HQ35" s="177">
        <v>0.92</v>
      </c>
      <c r="HR35" s="177">
        <v>0.41666666666666663</v>
      </c>
      <c r="HS35" s="177">
        <v>8.3333333333333329E-2</v>
      </c>
      <c r="HT35" s="177">
        <v>8.3333333333333329E-2</v>
      </c>
      <c r="HU35" s="177">
        <v>0.14583333333333331</v>
      </c>
      <c r="HV35" s="177">
        <v>4.1666666666666664E-2</v>
      </c>
      <c r="HW35" s="177">
        <v>0</v>
      </c>
      <c r="HX35" s="177">
        <v>0.10416666666666666</v>
      </c>
      <c r="HY35" s="177">
        <v>0.18749999999999997</v>
      </c>
      <c r="HZ35" s="177">
        <v>0.125</v>
      </c>
      <c r="IA35" s="177">
        <v>0.18749999999999997</v>
      </c>
      <c r="IB35" s="176">
        <v>48</v>
      </c>
      <c r="IC35" s="177">
        <v>0.96</v>
      </c>
      <c r="ID35" s="178">
        <v>2.8974358974358974</v>
      </c>
      <c r="IE35" s="176">
        <v>38</v>
      </c>
      <c r="IF35" s="177">
        <v>0.76</v>
      </c>
      <c r="IG35" s="177">
        <v>0.4</v>
      </c>
      <c r="IH35" s="177">
        <v>0.94871794871794868</v>
      </c>
      <c r="II35" s="177">
        <v>5.128205128205128E-2</v>
      </c>
      <c r="IJ35" s="176">
        <v>39</v>
      </c>
      <c r="IK35" s="177">
        <v>0.78</v>
      </c>
      <c r="IL35" s="177">
        <v>0.9285714285714286</v>
      </c>
      <c r="IM35" s="177">
        <v>7.1428571428571425E-2</v>
      </c>
      <c r="IN35" s="176">
        <v>14</v>
      </c>
      <c r="IO35" s="177">
        <v>0.28000000000000003</v>
      </c>
      <c r="IP35" s="177">
        <v>0.95238095238095233</v>
      </c>
      <c r="IQ35" s="177">
        <v>4.7619047619047616E-2</v>
      </c>
      <c r="IR35" s="176">
        <v>21</v>
      </c>
      <c r="IS35" s="177">
        <v>0.42</v>
      </c>
      <c r="IT35" s="177">
        <v>1</v>
      </c>
      <c r="IU35" s="177">
        <v>0</v>
      </c>
      <c r="IV35" s="176">
        <v>31</v>
      </c>
      <c r="IW35" s="177">
        <v>0.62</v>
      </c>
      <c r="IX35" s="177">
        <v>1</v>
      </c>
      <c r="IY35" s="177">
        <v>0</v>
      </c>
      <c r="IZ35" s="176">
        <v>33</v>
      </c>
      <c r="JA35" s="177">
        <v>0.66</v>
      </c>
      <c r="JB35" s="177">
        <v>0.18</v>
      </c>
      <c r="JC35" s="177">
        <v>0.46938775510204078</v>
      </c>
      <c r="JD35" s="177">
        <v>0.53061224489795922</v>
      </c>
      <c r="JE35" s="176">
        <v>49</v>
      </c>
      <c r="JF35" s="177">
        <v>0.98</v>
      </c>
      <c r="JG35" s="177">
        <v>7.3170731707317069E-2</v>
      </c>
      <c r="JH35" s="177">
        <v>0.17073170731707316</v>
      </c>
      <c r="JI35" s="177">
        <v>0.34146341463414631</v>
      </c>
      <c r="JJ35" s="177">
        <v>0.31707317073170732</v>
      </c>
      <c r="JK35" s="177">
        <v>9.7560975609756087E-2</v>
      </c>
      <c r="JL35" s="176">
        <v>41</v>
      </c>
      <c r="JM35" s="177">
        <v>0.82</v>
      </c>
      <c r="JN35" s="176">
        <v>34</v>
      </c>
      <c r="JO35" s="177">
        <v>0.68</v>
      </c>
      <c r="JP35" s="179">
        <v>0</v>
      </c>
      <c r="JQ35" s="179">
        <v>0.66666666666666663</v>
      </c>
      <c r="JR35" s="179">
        <v>0</v>
      </c>
      <c r="JS35" s="179">
        <v>0.33333333333333331</v>
      </c>
      <c r="JT35" s="179">
        <v>0</v>
      </c>
      <c r="JU35" s="176">
        <v>3</v>
      </c>
      <c r="JV35" s="177">
        <v>0.06</v>
      </c>
      <c r="JW35" s="177">
        <v>0</v>
      </c>
      <c r="JX35" s="177">
        <v>2.0833333333333332E-2</v>
      </c>
      <c r="JY35" s="177">
        <v>4.1666666666666664E-2</v>
      </c>
      <c r="JZ35" s="177">
        <v>0.91666666666666652</v>
      </c>
      <c r="KA35" s="177">
        <v>2.0833333333333332E-2</v>
      </c>
      <c r="KB35" s="176">
        <v>48</v>
      </c>
      <c r="KC35" s="177">
        <v>0.96</v>
      </c>
      <c r="KD35" s="177">
        <v>0.8571428571428571</v>
      </c>
      <c r="KE35" s="177">
        <v>0.14285714285714285</v>
      </c>
      <c r="KF35" s="177">
        <v>7.1428571428571425E-2</v>
      </c>
      <c r="KG35" s="177">
        <v>7.1428571428571425E-2</v>
      </c>
      <c r="KH35" s="177">
        <v>4.7619047619047616E-2</v>
      </c>
      <c r="KI35" s="177">
        <v>4.7619047619047616E-2</v>
      </c>
      <c r="KJ35" s="177">
        <v>7.1428571428571425E-2</v>
      </c>
      <c r="KK35" s="177">
        <v>4.7619047619047616E-2</v>
      </c>
      <c r="KL35" s="177">
        <v>4.7619047619047616E-2</v>
      </c>
      <c r="KM35" s="176">
        <v>42</v>
      </c>
      <c r="KN35" s="180">
        <v>0.84</v>
      </c>
    </row>
    <row r="36" spans="1:300" s="150" customFormat="1" ht="24" customHeight="1" x14ac:dyDescent="0.25">
      <c r="A36" s="181">
        <v>100</v>
      </c>
      <c r="B36" s="182" t="s">
        <v>299</v>
      </c>
      <c r="C36" s="183" t="s">
        <v>5</v>
      </c>
      <c r="D36" s="183" t="s">
        <v>0</v>
      </c>
      <c r="E36" s="184">
        <v>46</v>
      </c>
      <c r="F36" s="185">
        <v>0.26666666666666672</v>
      </c>
      <c r="G36" s="185">
        <v>0.73333333333333339</v>
      </c>
      <c r="H36" s="184">
        <v>45</v>
      </c>
      <c r="I36" s="185">
        <v>0.97826086956521741</v>
      </c>
      <c r="J36" s="185">
        <v>0.48571428571428571</v>
      </c>
      <c r="K36" s="185">
        <v>0.51428571428571423</v>
      </c>
      <c r="L36" s="184">
        <v>35</v>
      </c>
      <c r="M36" s="185">
        <v>0.76086956521739135</v>
      </c>
      <c r="N36" s="185">
        <v>0.30434782608695654</v>
      </c>
      <c r="O36" s="185">
        <v>0.69565217391304357</v>
      </c>
      <c r="P36" s="184">
        <v>23</v>
      </c>
      <c r="Q36" s="185">
        <v>0.5</v>
      </c>
      <c r="R36" s="185">
        <v>0.72727272727272729</v>
      </c>
      <c r="S36" s="185">
        <v>6.8181818181818191E-2</v>
      </c>
      <c r="T36" s="185">
        <v>2.2727272727272728E-2</v>
      </c>
      <c r="U36" s="185">
        <v>0.31818181818181823</v>
      </c>
      <c r="V36" s="185">
        <v>0</v>
      </c>
      <c r="W36" s="185">
        <v>6.8181818181818191E-2</v>
      </c>
      <c r="X36" s="185">
        <v>0</v>
      </c>
      <c r="Y36" s="185">
        <v>0.18181818181818182</v>
      </c>
      <c r="Z36" s="185">
        <v>9.0909090909090912E-2</v>
      </c>
      <c r="AA36" s="185">
        <v>0</v>
      </c>
      <c r="AB36" s="185">
        <v>4.5454545454545456E-2</v>
      </c>
      <c r="AC36" s="185">
        <v>0.13636363636363638</v>
      </c>
      <c r="AD36" s="184">
        <v>44</v>
      </c>
      <c r="AE36" s="185">
        <v>0.95652173913043481</v>
      </c>
      <c r="AF36" s="185">
        <v>0.97826086956521741</v>
      </c>
      <c r="AG36" s="184">
        <v>45</v>
      </c>
      <c r="AH36" s="185">
        <v>0.91111111111111109</v>
      </c>
      <c r="AI36" s="185">
        <v>2.2222222222222223E-2</v>
      </c>
      <c r="AJ36" s="185">
        <v>4.4444444444444446E-2</v>
      </c>
      <c r="AK36" s="185">
        <v>0.62222222222222234</v>
      </c>
      <c r="AL36" s="185">
        <v>0.57777777777777783</v>
      </c>
      <c r="AM36" s="185">
        <v>0.77777777777777779</v>
      </c>
      <c r="AN36" s="185">
        <v>0.37777777777777782</v>
      </c>
      <c r="AO36" s="185">
        <v>0.2</v>
      </c>
      <c r="AP36" s="185">
        <v>0.26666666666666672</v>
      </c>
      <c r="AQ36" s="185">
        <v>4.4444444444444446E-2</v>
      </c>
      <c r="AR36" s="184">
        <v>45</v>
      </c>
      <c r="AS36" s="185">
        <v>0.97826086956521741</v>
      </c>
      <c r="AT36" s="186">
        <v>9.7173913043478262</v>
      </c>
      <c r="AU36" s="184">
        <v>46</v>
      </c>
      <c r="AV36" s="185">
        <v>1</v>
      </c>
      <c r="AW36" s="186">
        <v>9.9347826086956523</v>
      </c>
      <c r="AX36" s="184">
        <v>46</v>
      </c>
      <c r="AY36" s="185">
        <v>1</v>
      </c>
      <c r="AZ36" s="186">
        <v>9.7826086956521738</v>
      </c>
      <c r="BA36" s="184">
        <v>46</v>
      </c>
      <c r="BB36" s="185">
        <v>1</v>
      </c>
      <c r="BC36" s="185">
        <v>0.45652173913043481</v>
      </c>
      <c r="BD36" s="185">
        <v>0.47826086956521741</v>
      </c>
      <c r="BE36" s="185">
        <v>2.1739130434782612E-2</v>
      </c>
      <c r="BF36" s="185">
        <v>4.3478260869565223E-2</v>
      </c>
      <c r="BG36" s="185">
        <v>0</v>
      </c>
      <c r="BH36" s="184">
        <v>46</v>
      </c>
      <c r="BI36" s="185">
        <v>1</v>
      </c>
      <c r="BJ36" s="185">
        <v>0.65909090909090917</v>
      </c>
      <c r="BK36" s="185">
        <v>0.20454545454545456</v>
      </c>
      <c r="BL36" s="185">
        <v>0.11363636363636363</v>
      </c>
      <c r="BM36" s="185">
        <v>2.2727272727272728E-2</v>
      </c>
      <c r="BN36" s="185">
        <v>0</v>
      </c>
      <c r="BO36" s="184">
        <v>44</v>
      </c>
      <c r="BP36" s="185">
        <v>0.95652173913043481</v>
      </c>
      <c r="BQ36" s="185">
        <v>0.67391304347826098</v>
      </c>
      <c r="BR36" s="185">
        <v>0.32608695652173914</v>
      </c>
      <c r="BS36" s="185">
        <v>0</v>
      </c>
      <c r="BT36" s="185">
        <v>0</v>
      </c>
      <c r="BU36" s="185">
        <v>0</v>
      </c>
      <c r="BV36" s="184">
        <v>46</v>
      </c>
      <c r="BW36" s="185">
        <v>1</v>
      </c>
      <c r="BX36" s="185">
        <v>0.63043478260869568</v>
      </c>
      <c r="BY36" s="185">
        <v>0.32608695652173914</v>
      </c>
      <c r="BZ36" s="185">
        <v>4.3478260869565223E-2</v>
      </c>
      <c r="CA36" s="185">
        <v>0</v>
      </c>
      <c r="CB36" s="185">
        <v>0</v>
      </c>
      <c r="CC36" s="184">
        <v>46</v>
      </c>
      <c r="CD36" s="185">
        <v>1</v>
      </c>
      <c r="CE36" s="185">
        <v>0.46666666666666667</v>
      </c>
      <c r="CF36" s="185">
        <v>0.37777777777777782</v>
      </c>
      <c r="CG36" s="185">
        <v>0.11111111111111112</v>
      </c>
      <c r="CH36" s="185">
        <v>4.4444444444444446E-2</v>
      </c>
      <c r="CI36" s="185">
        <v>0</v>
      </c>
      <c r="CJ36" s="184">
        <v>45</v>
      </c>
      <c r="CK36" s="185">
        <v>0.97826086956521741</v>
      </c>
      <c r="CL36" s="185">
        <v>0.78260869565217395</v>
      </c>
      <c r="CM36" s="185">
        <v>0.19565217391304349</v>
      </c>
      <c r="CN36" s="185">
        <v>2.1739130434782612E-2</v>
      </c>
      <c r="CO36" s="185">
        <v>0</v>
      </c>
      <c r="CP36" s="185">
        <v>0</v>
      </c>
      <c r="CQ36" s="184">
        <v>46</v>
      </c>
      <c r="CR36" s="185">
        <v>1</v>
      </c>
      <c r="CS36" s="185">
        <v>0.8</v>
      </c>
      <c r="CT36" s="185">
        <v>0.2</v>
      </c>
      <c r="CU36" s="185">
        <v>0</v>
      </c>
      <c r="CV36" s="185">
        <v>0</v>
      </c>
      <c r="CW36" s="185">
        <v>0</v>
      </c>
      <c r="CX36" s="184">
        <v>20</v>
      </c>
      <c r="CY36" s="185">
        <v>0.43478260869565216</v>
      </c>
      <c r="CZ36" s="185">
        <v>0.52631578947368418</v>
      </c>
      <c r="DA36" s="185">
        <v>0.31578947368421056</v>
      </c>
      <c r="DB36" s="185">
        <v>0.10526315789473685</v>
      </c>
      <c r="DC36" s="185">
        <v>5.2631578947368425E-2</v>
      </c>
      <c r="DD36" s="185">
        <v>0</v>
      </c>
      <c r="DE36" s="184">
        <v>19</v>
      </c>
      <c r="DF36" s="185">
        <v>0.41304347826086957</v>
      </c>
      <c r="DG36" s="185">
        <v>0.38461538461538464</v>
      </c>
      <c r="DH36" s="185">
        <v>0.4358974358974359</v>
      </c>
      <c r="DI36" s="185">
        <v>0.12820512820512819</v>
      </c>
      <c r="DJ36" s="185">
        <v>5.1282051282051287E-2</v>
      </c>
      <c r="DK36" s="185">
        <v>0</v>
      </c>
      <c r="DL36" s="184">
        <v>39</v>
      </c>
      <c r="DM36" s="185">
        <v>0.84782608695652173</v>
      </c>
      <c r="DN36" s="185">
        <v>0.4102564102564103</v>
      </c>
      <c r="DO36" s="185">
        <v>0.46153846153846156</v>
      </c>
      <c r="DP36" s="185">
        <v>0.12820512820512819</v>
      </c>
      <c r="DQ36" s="185">
        <v>0</v>
      </c>
      <c r="DR36" s="185">
        <v>0</v>
      </c>
      <c r="DS36" s="184">
        <v>39</v>
      </c>
      <c r="DT36" s="185">
        <v>0.84782608695652173</v>
      </c>
      <c r="DU36" s="185">
        <v>0.5</v>
      </c>
      <c r="DV36" s="185">
        <v>0.5</v>
      </c>
      <c r="DW36" s="185">
        <v>0</v>
      </c>
      <c r="DX36" s="185">
        <v>0</v>
      </c>
      <c r="DY36" s="185">
        <v>0</v>
      </c>
      <c r="DZ36" s="184">
        <v>20</v>
      </c>
      <c r="EA36" s="185">
        <v>0.43478260869565216</v>
      </c>
      <c r="EB36" s="185">
        <v>0.625</v>
      </c>
      <c r="EC36" s="185">
        <v>0.37500000000000006</v>
      </c>
      <c r="ED36" s="185">
        <v>0</v>
      </c>
      <c r="EE36" s="185">
        <v>0</v>
      </c>
      <c r="EF36" s="185">
        <v>0</v>
      </c>
      <c r="EG36" s="184">
        <v>16</v>
      </c>
      <c r="EH36" s="185">
        <v>0.34782608695652173</v>
      </c>
      <c r="EI36" s="185">
        <v>0.76086956521739135</v>
      </c>
      <c r="EJ36" s="185">
        <v>0.2391304347826087</v>
      </c>
      <c r="EK36" s="185">
        <v>0</v>
      </c>
      <c r="EL36" s="185">
        <v>0</v>
      </c>
      <c r="EM36" s="185">
        <v>0</v>
      </c>
      <c r="EN36" s="184">
        <v>46</v>
      </c>
      <c r="EO36" s="185">
        <v>1</v>
      </c>
      <c r="EP36" s="185">
        <v>0.9</v>
      </c>
      <c r="EQ36" s="185">
        <v>0.1</v>
      </c>
      <c r="ER36" s="185">
        <v>0</v>
      </c>
      <c r="ES36" s="185">
        <v>0</v>
      </c>
      <c r="ET36" s="185">
        <v>0</v>
      </c>
      <c r="EU36" s="184">
        <v>20</v>
      </c>
      <c r="EV36" s="185">
        <v>0.43478260869565216</v>
      </c>
      <c r="EW36" s="185">
        <v>0.90476190476190477</v>
      </c>
      <c r="EX36" s="185">
        <v>9.5238095238095247E-2</v>
      </c>
      <c r="EY36" s="185">
        <v>0</v>
      </c>
      <c r="EZ36" s="185">
        <v>0</v>
      </c>
      <c r="FA36" s="185">
        <v>0</v>
      </c>
      <c r="FB36" s="184">
        <v>21</v>
      </c>
      <c r="FC36" s="185">
        <v>0.45652173913043476</v>
      </c>
      <c r="FD36" s="185">
        <v>0.59459459459459463</v>
      </c>
      <c r="FE36" s="185">
        <v>0.24324324324324326</v>
      </c>
      <c r="FF36" s="185">
        <v>0.13513513513513514</v>
      </c>
      <c r="FG36" s="185">
        <v>0</v>
      </c>
      <c r="FH36" s="185">
        <v>2.7027027027027029E-2</v>
      </c>
      <c r="FI36" s="184">
        <v>37</v>
      </c>
      <c r="FJ36" s="185">
        <v>0.80434782608695654</v>
      </c>
      <c r="FK36" s="185">
        <v>0.6923076923076924</v>
      </c>
      <c r="FL36" s="185">
        <v>0.20512820512820515</v>
      </c>
      <c r="FM36" s="185">
        <v>0.10256410256410257</v>
      </c>
      <c r="FN36" s="185">
        <v>0</v>
      </c>
      <c r="FO36" s="185">
        <v>0</v>
      </c>
      <c r="FP36" s="184">
        <v>39</v>
      </c>
      <c r="FQ36" s="185">
        <v>0.84782608695652173</v>
      </c>
      <c r="FR36" s="185">
        <v>0.74999999999999989</v>
      </c>
      <c r="FS36" s="185">
        <v>0.25</v>
      </c>
      <c r="FT36" s="185">
        <v>0</v>
      </c>
      <c r="FU36" s="185">
        <v>0</v>
      </c>
      <c r="FV36" s="185">
        <v>0</v>
      </c>
      <c r="FW36" s="184">
        <v>12</v>
      </c>
      <c r="FX36" s="185">
        <v>0.2608695652173913</v>
      </c>
      <c r="FY36" s="185">
        <v>0.77777777777777779</v>
      </c>
      <c r="FZ36" s="185">
        <v>0</v>
      </c>
      <c r="GA36" s="185">
        <v>0.22222222222222224</v>
      </c>
      <c r="GB36" s="185">
        <v>0</v>
      </c>
      <c r="GC36" s="185">
        <v>0</v>
      </c>
      <c r="GD36" s="184">
        <v>9</v>
      </c>
      <c r="GE36" s="185">
        <v>0.19565217391304349</v>
      </c>
      <c r="GF36" s="185">
        <v>0.86206896551724144</v>
      </c>
      <c r="GG36" s="185">
        <v>0.10344827586206898</v>
      </c>
      <c r="GH36" s="185">
        <v>3.4482758620689655E-2</v>
      </c>
      <c r="GI36" s="185">
        <v>0</v>
      </c>
      <c r="GJ36" s="185">
        <v>0</v>
      </c>
      <c r="GK36" s="184">
        <v>29</v>
      </c>
      <c r="GL36" s="185">
        <v>0.63043478260869568</v>
      </c>
      <c r="GM36" s="187" t="s">
        <v>232</v>
      </c>
      <c r="GN36" s="187" t="s">
        <v>232</v>
      </c>
      <c r="GO36" s="187" t="s">
        <v>232</v>
      </c>
      <c r="GP36" s="187" t="s">
        <v>232</v>
      </c>
      <c r="GQ36" s="187" t="s">
        <v>232</v>
      </c>
      <c r="GR36" s="184">
        <v>0</v>
      </c>
      <c r="GS36" s="185">
        <v>0</v>
      </c>
      <c r="GT36" s="187" t="s">
        <v>232</v>
      </c>
      <c r="GU36" s="187" t="s">
        <v>232</v>
      </c>
      <c r="GV36" s="187" t="s">
        <v>232</v>
      </c>
      <c r="GW36" s="187" t="s">
        <v>232</v>
      </c>
      <c r="GX36" s="187" t="s">
        <v>232</v>
      </c>
      <c r="GY36" s="184">
        <v>0</v>
      </c>
      <c r="GZ36" s="185">
        <v>0</v>
      </c>
      <c r="HA36" s="187" t="s">
        <v>232</v>
      </c>
      <c r="HB36" s="187" t="s">
        <v>232</v>
      </c>
      <c r="HC36" s="187" t="s">
        <v>232</v>
      </c>
      <c r="HD36" s="187" t="s">
        <v>232</v>
      </c>
      <c r="HE36" s="187" t="s">
        <v>232</v>
      </c>
      <c r="HF36" s="184">
        <v>0</v>
      </c>
      <c r="HG36" s="185">
        <v>0</v>
      </c>
      <c r="HH36" s="186">
        <v>9.4222222222222225</v>
      </c>
      <c r="HI36" s="184">
        <v>45</v>
      </c>
      <c r="HJ36" s="185">
        <v>0.97826086956521741</v>
      </c>
      <c r="HK36" s="185">
        <v>0</v>
      </c>
      <c r="HL36" s="185">
        <v>0.88095238095238093</v>
      </c>
      <c r="HM36" s="185">
        <v>0.11904761904761905</v>
      </c>
      <c r="HN36" s="185">
        <v>0</v>
      </c>
      <c r="HO36" s="185">
        <v>0</v>
      </c>
      <c r="HP36" s="184">
        <v>42</v>
      </c>
      <c r="HQ36" s="185">
        <v>0.91304347826086951</v>
      </c>
      <c r="HR36" s="185">
        <v>0.35555555555555557</v>
      </c>
      <c r="HS36" s="185">
        <v>4.4444444444444446E-2</v>
      </c>
      <c r="HT36" s="185">
        <v>0.15555555555555559</v>
      </c>
      <c r="HU36" s="185">
        <v>0.26666666666666672</v>
      </c>
      <c r="HV36" s="185">
        <v>0.13333333333333336</v>
      </c>
      <c r="HW36" s="185">
        <v>6.666666666666668E-2</v>
      </c>
      <c r="HX36" s="185">
        <v>0.13333333333333336</v>
      </c>
      <c r="HY36" s="185">
        <v>0.28888888888888892</v>
      </c>
      <c r="HZ36" s="185">
        <v>0.13333333333333336</v>
      </c>
      <c r="IA36" s="185">
        <v>0.13333333333333336</v>
      </c>
      <c r="IB36" s="184">
        <v>45</v>
      </c>
      <c r="IC36" s="185">
        <v>0.97826086956521741</v>
      </c>
      <c r="ID36" s="186">
        <v>4.0999999999999996</v>
      </c>
      <c r="IE36" s="184">
        <v>40</v>
      </c>
      <c r="IF36" s="185">
        <v>0.86956521739130432</v>
      </c>
      <c r="IG36" s="185">
        <v>0.30434782608695654</v>
      </c>
      <c r="IH36" s="185">
        <v>1</v>
      </c>
      <c r="II36" s="185">
        <v>0</v>
      </c>
      <c r="IJ36" s="184">
        <v>45</v>
      </c>
      <c r="IK36" s="185">
        <v>0.97826086956521741</v>
      </c>
      <c r="IL36" s="185">
        <v>0.9</v>
      </c>
      <c r="IM36" s="185">
        <v>0.1</v>
      </c>
      <c r="IN36" s="184">
        <v>20</v>
      </c>
      <c r="IO36" s="185">
        <v>0.43478260869565216</v>
      </c>
      <c r="IP36" s="185">
        <v>0.9285714285714286</v>
      </c>
      <c r="IQ36" s="185">
        <v>7.1428571428571425E-2</v>
      </c>
      <c r="IR36" s="184">
        <v>14</v>
      </c>
      <c r="IS36" s="185">
        <v>0.30434782608695654</v>
      </c>
      <c r="IT36" s="185">
        <v>1</v>
      </c>
      <c r="IU36" s="185">
        <v>0</v>
      </c>
      <c r="IV36" s="184">
        <v>42</v>
      </c>
      <c r="IW36" s="185">
        <v>0.91304347826086951</v>
      </c>
      <c r="IX36" s="185">
        <v>1</v>
      </c>
      <c r="IY36" s="185">
        <v>0</v>
      </c>
      <c r="IZ36" s="184">
        <v>39</v>
      </c>
      <c r="JA36" s="185">
        <v>0.84782608695652173</v>
      </c>
      <c r="JB36" s="185">
        <v>8.6956521739130432E-2</v>
      </c>
      <c r="JC36" s="185">
        <v>0.62222222222222234</v>
      </c>
      <c r="JD36" s="185">
        <v>0.37777777777777782</v>
      </c>
      <c r="JE36" s="184">
        <v>45</v>
      </c>
      <c r="JF36" s="185">
        <v>0.97826086956521741</v>
      </c>
      <c r="JG36" s="185">
        <v>0.34146341463414637</v>
      </c>
      <c r="JH36" s="185">
        <v>0.29268292682926833</v>
      </c>
      <c r="JI36" s="185">
        <v>0.1951219512195122</v>
      </c>
      <c r="JJ36" s="185">
        <v>0.12195121951219512</v>
      </c>
      <c r="JK36" s="185">
        <v>4.878048780487805E-2</v>
      </c>
      <c r="JL36" s="184">
        <v>41</v>
      </c>
      <c r="JM36" s="185">
        <v>0.89130434782608692</v>
      </c>
      <c r="JN36" s="184">
        <v>30</v>
      </c>
      <c r="JO36" s="185">
        <v>0.65217391304347827</v>
      </c>
      <c r="JP36" s="185">
        <v>0</v>
      </c>
      <c r="JQ36" s="185">
        <v>0.4285714285714286</v>
      </c>
      <c r="JR36" s="185">
        <v>0.14285714285714285</v>
      </c>
      <c r="JS36" s="185">
        <v>0.14285714285714285</v>
      </c>
      <c r="JT36" s="185">
        <v>0.2857142857142857</v>
      </c>
      <c r="JU36" s="184">
        <v>7</v>
      </c>
      <c r="JV36" s="185">
        <v>0.15217391304347827</v>
      </c>
      <c r="JW36" s="185">
        <v>0.13953488372093026</v>
      </c>
      <c r="JX36" s="185">
        <v>0</v>
      </c>
      <c r="JY36" s="185">
        <v>4.651162790697675E-2</v>
      </c>
      <c r="JZ36" s="185">
        <v>0.81395348837209303</v>
      </c>
      <c r="KA36" s="185">
        <v>0</v>
      </c>
      <c r="KB36" s="184">
        <v>43</v>
      </c>
      <c r="KC36" s="185">
        <v>0.93478260869565222</v>
      </c>
      <c r="KD36" s="185">
        <v>0.875</v>
      </c>
      <c r="KE36" s="185">
        <v>0.05</v>
      </c>
      <c r="KF36" s="185">
        <v>2.5000000000000001E-2</v>
      </c>
      <c r="KG36" s="185">
        <v>2.5000000000000001E-2</v>
      </c>
      <c r="KH36" s="185">
        <v>2.5000000000000001E-2</v>
      </c>
      <c r="KI36" s="185">
        <v>0.05</v>
      </c>
      <c r="KJ36" s="185">
        <v>0.05</v>
      </c>
      <c r="KK36" s="185">
        <v>2.5000000000000001E-2</v>
      </c>
      <c r="KL36" s="185">
        <v>0.05</v>
      </c>
      <c r="KM36" s="184">
        <v>40</v>
      </c>
      <c r="KN36" s="188">
        <v>0.86956521739130432</v>
      </c>
    </row>
    <row r="37" spans="1:300" s="150" customFormat="1" ht="24" customHeight="1" x14ac:dyDescent="0.25">
      <c r="A37" s="173">
        <v>103</v>
      </c>
      <c r="B37" s="174" t="s">
        <v>300</v>
      </c>
      <c r="C37" s="175" t="s">
        <v>5</v>
      </c>
      <c r="D37" s="175" t="s">
        <v>0</v>
      </c>
      <c r="E37" s="176">
        <v>41</v>
      </c>
      <c r="F37" s="177">
        <v>0.12195121951219512</v>
      </c>
      <c r="G37" s="177">
        <v>0.87804878048780488</v>
      </c>
      <c r="H37" s="176">
        <v>41</v>
      </c>
      <c r="I37" s="177">
        <v>1</v>
      </c>
      <c r="J37" s="177">
        <v>0.62857142857142845</v>
      </c>
      <c r="K37" s="177">
        <v>0.37142857142857144</v>
      </c>
      <c r="L37" s="176">
        <v>35</v>
      </c>
      <c r="M37" s="177">
        <v>0.85365853658536583</v>
      </c>
      <c r="N37" s="177">
        <v>0.41379310344827591</v>
      </c>
      <c r="O37" s="177">
        <v>0.5862068965517242</v>
      </c>
      <c r="P37" s="176">
        <v>29</v>
      </c>
      <c r="Q37" s="177">
        <v>0.70731707317073167</v>
      </c>
      <c r="R37" s="177">
        <v>0.80487804878048785</v>
      </c>
      <c r="S37" s="177">
        <v>2.4390243902439025E-2</v>
      </c>
      <c r="T37" s="177">
        <v>0</v>
      </c>
      <c r="U37" s="177">
        <v>0</v>
      </c>
      <c r="V37" s="177">
        <v>2.4390243902439025E-2</v>
      </c>
      <c r="W37" s="177">
        <v>7.3170731707317069E-2</v>
      </c>
      <c r="X37" s="177">
        <v>0</v>
      </c>
      <c r="Y37" s="177">
        <v>0.31707317073170732</v>
      </c>
      <c r="Z37" s="177">
        <v>0.17073170731707318</v>
      </c>
      <c r="AA37" s="177">
        <v>0</v>
      </c>
      <c r="AB37" s="177">
        <v>0</v>
      </c>
      <c r="AC37" s="177">
        <v>4.878048780487805E-2</v>
      </c>
      <c r="AD37" s="176">
        <v>41</v>
      </c>
      <c r="AE37" s="177">
        <v>1</v>
      </c>
      <c r="AF37" s="177">
        <v>0.90243902439024393</v>
      </c>
      <c r="AG37" s="176">
        <v>37</v>
      </c>
      <c r="AH37" s="177">
        <v>0.6097560975609756</v>
      </c>
      <c r="AI37" s="177">
        <v>2.4390243902439025E-2</v>
      </c>
      <c r="AJ37" s="177">
        <v>4.878048780487805E-2</v>
      </c>
      <c r="AK37" s="177">
        <v>0.68292682926829273</v>
      </c>
      <c r="AL37" s="177">
        <v>0.53658536585365846</v>
      </c>
      <c r="AM37" s="177">
        <v>0.65853658536585369</v>
      </c>
      <c r="AN37" s="177">
        <v>0.36585365853658536</v>
      </c>
      <c r="AO37" s="177">
        <v>7.3170731707317069E-2</v>
      </c>
      <c r="AP37" s="177">
        <v>0.17073170731707318</v>
      </c>
      <c r="AQ37" s="177">
        <v>4.878048780487805E-2</v>
      </c>
      <c r="AR37" s="176">
        <v>41</v>
      </c>
      <c r="AS37" s="177">
        <v>1</v>
      </c>
      <c r="AT37" s="178">
        <v>9.6097560975609753</v>
      </c>
      <c r="AU37" s="176">
        <v>41</v>
      </c>
      <c r="AV37" s="177">
        <v>1</v>
      </c>
      <c r="AW37" s="178">
        <v>9.7804878048780495</v>
      </c>
      <c r="AX37" s="176">
        <v>41</v>
      </c>
      <c r="AY37" s="177">
        <v>1</v>
      </c>
      <c r="AZ37" s="178">
        <v>9.6829268292682933</v>
      </c>
      <c r="BA37" s="176">
        <v>41</v>
      </c>
      <c r="BB37" s="177">
        <v>1</v>
      </c>
      <c r="BC37" s="177">
        <v>0.48780487804878048</v>
      </c>
      <c r="BD37" s="177">
        <v>0.3902439024390244</v>
      </c>
      <c r="BE37" s="177">
        <v>9.7560975609756101E-2</v>
      </c>
      <c r="BF37" s="177">
        <v>2.4390243902439025E-2</v>
      </c>
      <c r="BG37" s="177">
        <v>0</v>
      </c>
      <c r="BH37" s="176">
        <v>41</v>
      </c>
      <c r="BI37" s="177">
        <v>1</v>
      </c>
      <c r="BJ37" s="177">
        <v>0.63414634146341464</v>
      </c>
      <c r="BK37" s="177">
        <v>0.29268292682926828</v>
      </c>
      <c r="BL37" s="177">
        <v>7.3170731707317069E-2</v>
      </c>
      <c r="BM37" s="177">
        <v>0</v>
      </c>
      <c r="BN37" s="177">
        <v>0</v>
      </c>
      <c r="BO37" s="176">
        <v>41</v>
      </c>
      <c r="BP37" s="177">
        <v>1</v>
      </c>
      <c r="BQ37" s="177">
        <v>0.70731707317073167</v>
      </c>
      <c r="BR37" s="177">
        <v>0.26829268292682923</v>
      </c>
      <c r="BS37" s="177">
        <v>2.4390243902439025E-2</v>
      </c>
      <c r="BT37" s="177">
        <v>0</v>
      </c>
      <c r="BU37" s="177">
        <v>0</v>
      </c>
      <c r="BV37" s="176">
        <v>41</v>
      </c>
      <c r="BW37" s="177">
        <v>1</v>
      </c>
      <c r="BX37" s="177">
        <v>0.75609756097560965</v>
      </c>
      <c r="BY37" s="177">
        <v>0.21951219512195122</v>
      </c>
      <c r="BZ37" s="177">
        <v>2.4390243902439025E-2</v>
      </c>
      <c r="CA37" s="177">
        <v>0</v>
      </c>
      <c r="CB37" s="177">
        <v>0</v>
      </c>
      <c r="CC37" s="176">
        <v>41</v>
      </c>
      <c r="CD37" s="177">
        <v>1</v>
      </c>
      <c r="CE37" s="177">
        <v>0.63157894736842113</v>
      </c>
      <c r="CF37" s="177">
        <v>0.23684210526315791</v>
      </c>
      <c r="CG37" s="177">
        <v>0.10526315789473685</v>
      </c>
      <c r="CH37" s="177">
        <v>0</v>
      </c>
      <c r="CI37" s="177">
        <v>2.6315789473684213E-2</v>
      </c>
      <c r="CJ37" s="176">
        <v>38</v>
      </c>
      <c r="CK37" s="177">
        <v>0.92682926829268297</v>
      </c>
      <c r="CL37" s="177">
        <v>0.75</v>
      </c>
      <c r="CM37" s="177">
        <v>0.22500000000000001</v>
      </c>
      <c r="CN37" s="177">
        <v>2.5000000000000001E-2</v>
      </c>
      <c r="CO37" s="177">
        <v>0</v>
      </c>
      <c r="CP37" s="177">
        <v>0</v>
      </c>
      <c r="CQ37" s="176">
        <v>40</v>
      </c>
      <c r="CR37" s="177">
        <v>0.97560975609756095</v>
      </c>
      <c r="CS37" s="177">
        <v>0.33333333333333331</v>
      </c>
      <c r="CT37" s="177">
        <v>0</v>
      </c>
      <c r="CU37" s="177">
        <v>0.33333333333333331</v>
      </c>
      <c r="CV37" s="177">
        <v>0.33333333333333331</v>
      </c>
      <c r="CW37" s="177">
        <v>0</v>
      </c>
      <c r="CX37" s="176">
        <v>3</v>
      </c>
      <c r="CY37" s="177">
        <v>7.3170731707317069E-2</v>
      </c>
      <c r="CZ37" s="177">
        <v>0.33333333333333331</v>
      </c>
      <c r="DA37" s="177">
        <v>0</v>
      </c>
      <c r="DB37" s="177">
        <v>0.33333333333333331</v>
      </c>
      <c r="DC37" s="177">
        <v>0.33333333333333331</v>
      </c>
      <c r="DD37" s="177">
        <v>0</v>
      </c>
      <c r="DE37" s="176">
        <v>3</v>
      </c>
      <c r="DF37" s="177">
        <v>7.3170731707317069E-2</v>
      </c>
      <c r="DG37" s="177">
        <v>0.29629629629629628</v>
      </c>
      <c r="DH37" s="177">
        <v>0.51851851851851849</v>
      </c>
      <c r="DI37" s="177">
        <v>0.18518518518518517</v>
      </c>
      <c r="DJ37" s="177">
        <v>0</v>
      </c>
      <c r="DK37" s="177">
        <v>0</v>
      </c>
      <c r="DL37" s="176">
        <v>27</v>
      </c>
      <c r="DM37" s="177">
        <v>0.65853658536585369</v>
      </c>
      <c r="DN37" s="177">
        <v>0.25</v>
      </c>
      <c r="DO37" s="177">
        <v>0.6071428571428571</v>
      </c>
      <c r="DP37" s="177">
        <v>0.10714285714285715</v>
      </c>
      <c r="DQ37" s="177">
        <v>3.5714285714285712E-2</v>
      </c>
      <c r="DR37" s="177">
        <v>0</v>
      </c>
      <c r="DS37" s="176">
        <v>28</v>
      </c>
      <c r="DT37" s="177">
        <v>0.68292682926829273</v>
      </c>
      <c r="DU37" s="177">
        <v>0.25</v>
      </c>
      <c r="DV37" s="177">
        <v>0.5</v>
      </c>
      <c r="DW37" s="177">
        <v>0.25</v>
      </c>
      <c r="DX37" s="177">
        <v>0</v>
      </c>
      <c r="DY37" s="177">
        <v>0</v>
      </c>
      <c r="DZ37" s="176">
        <v>16</v>
      </c>
      <c r="EA37" s="177">
        <v>0.3902439024390244</v>
      </c>
      <c r="EB37" s="177">
        <v>7.1428571428571425E-2</v>
      </c>
      <c r="EC37" s="177">
        <v>0.7857142857142857</v>
      </c>
      <c r="ED37" s="177">
        <v>0.14285714285714285</v>
      </c>
      <c r="EE37" s="177">
        <v>0</v>
      </c>
      <c r="EF37" s="177">
        <v>0</v>
      </c>
      <c r="EG37" s="176">
        <v>14</v>
      </c>
      <c r="EH37" s="177">
        <v>0.34146341463414637</v>
      </c>
      <c r="EI37" s="177">
        <v>0.85365853658536583</v>
      </c>
      <c r="EJ37" s="177">
        <v>0.14634146341463414</v>
      </c>
      <c r="EK37" s="177">
        <v>0</v>
      </c>
      <c r="EL37" s="177">
        <v>0</v>
      </c>
      <c r="EM37" s="177">
        <v>0</v>
      </c>
      <c r="EN37" s="176">
        <v>41</v>
      </c>
      <c r="EO37" s="177">
        <v>1</v>
      </c>
      <c r="EP37" s="177">
        <v>0.60000000000000009</v>
      </c>
      <c r="EQ37" s="177">
        <v>0.4</v>
      </c>
      <c r="ER37" s="177">
        <v>0</v>
      </c>
      <c r="ES37" s="177">
        <v>0</v>
      </c>
      <c r="ET37" s="177">
        <v>0</v>
      </c>
      <c r="EU37" s="176">
        <v>10</v>
      </c>
      <c r="EV37" s="177">
        <v>0.24390243902439024</v>
      </c>
      <c r="EW37" s="177">
        <v>0.58333333333333326</v>
      </c>
      <c r="EX37" s="177">
        <v>0.41666666666666663</v>
      </c>
      <c r="EY37" s="177">
        <v>0</v>
      </c>
      <c r="EZ37" s="177">
        <v>0</v>
      </c>
      <c r="FA37" s="177">
        <v>0</v>
      </c>
      <c r="FB37" s="176">
        <v>12</v>
      </c>
      <c r="FC37" s="177">
        <v>0.29268292682926828</v>
      </c>
      <c r="FD37" s="177">
        <v>0.70967741935483875</v>
      </c>
      <c r="FE37" s="177">
        <v>0.22580645161290325</v>
      </c>
      <c r="FF37" s="177">
        <v>6.4516129032258077E-2</v>
      </c>
      <c r="FG37" s="177">
        <v>0</v>
      </c>
      <c r="FH37" s="177">
        <v>0</v>
      </c>
      <c r="FI37" s="176">
        <v>31</v>
      </c>
      <c r="FJ37" s="177">
        <v>0.75609756097560976</v>
      </c>
      <c r="FK37" s="177">
        <v>0.77142857142857135</v>
      </c>
      <c r="FL37" s="177">
        <v>0.22857142857142856</v>
      </c>
      <c r="FM37" s="177">
        <v>0</v>
      </c>
      <c r="FN37" s="177">
        <v>0</v>
      </c>
      <c r="FO37" s="177">
        <v>0</v>
      </c>
      <c r="FP37" s="176">
        <v>35</v>
      </c>
      <c r="FQ37" s="177">
        <v>0.85365853658536583</v>
      </c>
      <c r="FR37" s="177">
        <v>0.5</v>
      </c>
      <c r="FS37" s="177">
        <v>0</v>
      </c>
      <c r="FT37" s="177">
        <v>0.5</v>
      </c>
      <c r="FU37" s="177">
        <v>0</v>
      </c>
      <c r="FV37" s="177">
        <v>0</v>
      </c>
      <c r="FW37" s="176">
        <v>2</v>
      </c>
      <c r="FX37" s="177">
        <v>4.878048780487805E-2</v>
      </c>
      <c r="FY37" s="177">
        <v>0.5</v>
      </c>
      <c r="FZ37" s="177">
        <v>0.5</v>
      </c>
      <c r="GA37" s="177">
        <v>0</v>
      </c>
      <c r="GB37" s="177">
        <v>0</v>
      </c>
      <c r="GC37" s="177">
        <v>0</v>
      </c>
      <c r="GD37" s="176">
        <v>2</v>
      </c>
      <c r="GE37" s="177">
        <v>4.878048780487805E-2</v>
      </c>
      <c r="GF37" s="177">
        <v>0.77272727272727271</v>
      </c>
      <c r="GG37" s="177">
        <v>0.13636363636363638</v>
      </c>
      <c r="GH37" s="177">
        <v>0</v>
      </c>
      <c r="GI37" s="177">
        <v>9.0909090909090912E-2</v>
      </c>
      <c r="GJ37" s="177">
        <v>0</v>
      </c>
      <c r="GK37" s="176">
        <v>22</v>
      </c>
      <c r="GL37" s="177">
        <v>0.53658536585365857</v>
      </c>
      <c r="GM37" s="179" t="s">
        <v>232</v>
      </c>
      <c r="GN37" s="179" t="s">
        <v>232</v>
      </c>
      <c r="GO37" s="179" t="s">
        <v>232</v>
      </c>
      <c r="GP37" s="179" t="s">
        <v>232</v>
      </c>
      <c r="GQ37" s="179" t="s">
        <v>232</v>
      </c>
      <c r="GR37" s="176">
        <v>0</v>
      </c>
      <c r="GS37" s="177">
        <v>0</v>
      </c>
      <c r="GT37" s="179" t="s">
        <v>232</v>
      </c>
      <c r="GU37" s="179" t="s">
        <v>232</v>
      </c>
      <c r="GV37" s="179" t="s">
        <v>232</v>
      </c>
      <c r="GW37" s="179" t="s">
        <v>232</v>
      </c>
      <c r="GX37" s="179" t="s">
        <v>232</v>
      </c>
      <c r="GY37" s="176">
        <v>0</v>
      </c>
      <c r="GZ37" s="177">
        <v>0</v>
      </c>
      <c r="HA37" s="179" t="s">
        <v>232</v>
      </c>
      <c r="HB37" s="179" t="s">
        <v>232</v>
      </c>
      <c r="HC37" s="179" t="s">
        <v>232</v>
      </c>
      <c r="HD37" s="179" t="s">
        <v>232</v>
      </c>
      <c r="HE37" s="179" t="s">
        <v>232</v>
      </c>
      <c r="HF37" s="176">
        <v>0</v>
      </c>
      <c r="HG37" s="177">
        <v>0</v>
      </c>
      <c r="HH37" s="178">
        <v>9.25</v>
      </c>
      <c r="HI37" s="176">
        <v>40</v>
      </c>
      <c r="HJ37" s="177">
        <v>0.97560975609756095</v>
      </c>
      <c r="HK37" s="177">
        <v>4.878048780487805E-2</v>
      </c>
      <c r="HL37" s="177">
        <v>0.75609756097560965</v>
      </c>
      <c r="HM37" s="177">
        <v>0.14634146341463414</v>
      </c>
      <c r="HN37" s="177">
        <v>4.878048780487805E-2</v>
      </c>
      <c r="HO37" s="177">
        <v>0</v>
      </c>
      <c r="HP37" s="176">
        <v>41</v>
      </c>
      <c r="HQ37" s="177">
        <v>1</v>
      </c>
      <c r="HR37" s="177">
        <v>0.2</v>
      </c>
      <c r="HS37" s="177">
        <v>2.5000000000000001E-2</v>
      </c>
      <c r="HT37" s="177">
        <v>7.5000000000000011E-2</v>
      </c>
      <c r="HU37" s="177">
        <v>0.15000000000000002</v>
      </c>
      <c r="HV37" s="177">
        <v>2.5000000000000001E-2</v>
      </c>
      <c r="HW37" s="177">
        <v>7.5000000000000011E-2</v>
      </c>
      <c r="HX37" s="177">
        <v>0.15000000000000002</v>
      </c>
      <c r="HY37" s="177">
        <v>0.05</v>
      </c>
      <c r="HZ37" s="177">
        <v>0.30000000000000004</v>
      </c>
      <c r="IA37" s="177">
        <v>0.27500000000000002</v>
      </c>
      <c r="IB37" s="176">
        <v>40</v>
      </c>
      <c r="IC37" s="177">
        <v>0.97560975609756095</v>
      </c>
      <c r="ID37" s="178">
        <v>1.7878787878787878</v>
      </c>
      <c r="IE37" s="176">
        <v>33</v>
      </c>
      <c r="IF37" s="177">
        <v>0.80487804878048785</v>
      </c>
      <c r="IG37" s="177">
        <v>0.12195121951219512</v>
      </c>
      <c r="IH37" s="177">
        <v>1</v>
      </c>
      <c r="II37" s="177">
        <v>0</v>
      </c>
      <c r="IJ37" s="176">
        <v>40</v>
      </c>
      <c r="IK37" s="177">
        <v>0.97560975609756095</v>
      </c>
      <c r="IL37" s="177">
        <v>0.94117647058823528</v>
      </c>
      <c r="IM37" s="177">
        <v>5.8823529411764705E-2</v>
      </c>
      <c r="IN37" s="176">
        <v>17</v>
      </c>
      <c r="IO37" s="177">
        <v>0.41463414634146339</v>
      </c>
      <c r="IP37" s="177">
        <v>0.93333333333333335</v>
      </c>
      <c r="IQ37" s="177">
        <v>6.6666666666666666E-2</v>
      </c>
      <c r="IR37" s="176">
        <v>15</v>
      </c>
      <c r="IS37" s="177">
        <v>0.36585365853658536</v>
      </c>
      <c r="IT37" s="177">
        <v>0.97222222222222232</v>
      </c>
      <c r="IU37" s="177">
        <v>2.777777777777778E-2</v>
      </c>
      <c r="IV37" s="176">
        <v>36</v>
      </c>
      <c r="IW37" s="177">
        <v>0.87804878048780488</v>
      </c>
      <c r="IX37" s="177">
        <v>1</v>
      </c>
      <c r="IY37" s="177">
        <v>0</v>
      </c>
      <c r="IZ37" s="176">
        <v>35</v>
      </c>
      <c r="JA37" s="177">
        <v>0.85365853658536583</v>
      </c>
      <c r="JB37" s="177">
        <v>0.17073170731707318</v>
      </c>
      <c r="JC37" s="177">
        <v>0.38461538461538458</v>
      </c>
      <c r="JD37" s="177">
        <v>0.61538461538461542</v>
      </c>
      <c r="JE37" s="176">
        <v>39</v>
      </c>
      <c r="JF37" s="177">
        <v>0.95121951219512191</v>
      </c>
      <c r="JG37" s="177">
        <v>0.31578947368421056</v>
      </c>
      <c r="JH37" s="177">
        <v>0.47368421052631582</v>
      </c>
      <c r="JI37" s="177">
        <v>7.8947368421052641E-2</v>
      </c>
      <c r="JJ37" s="177">
        <v>0.13157894736842105</v>
      </c>
      <c r="JK37" s="177">
        <v>0</v>
      </c>
      <c r="JL37" s="176">
        <v>38</v>
      </c>
      <c r="JM37" s="177">
        <v>0.92682926829268297</v>
      </c>
      <c r="JN37" s="176">
        <v>26</v>
      </c>
      <c r="JO37" s="177">
        <v>0.63414634146341464</v>
      </c>
      <c r="JP37" s="179">
        <v>0</v>
      </c>
      <c r="JQ37" s="179">
        <v>0.6</v>
      </c>
      <c r="JR37" s="179">
        <v>0</v>
      </c>
      <c r="JS37" s="179">
        <v>0.39999999999999997</v>
      </c>
      <c r="JT37" s="179">
        <v>0</v>
      </c>
      <c r="JU37" s="176">
        <v>5</v>
      </c>
      <c r="JV37" s="177">
        <v>0.12195121951219512</v>
      </c>
      <c r="JW37" s="177">
        <v>5.2631578947368425E-2</v>
      </c>
      <c r="JX37" s="177">
        <v>2.6315789473684213E-2</v>
      </c>
      <c r="JY37" s="177">
        <v>2.6315789473684213E-2</v>
      </c>
      <c r="JZ37" s="177">
        <v>0.89473684210526316</v>
      </c>
      <c r="KA37" s="177">
        <v>0</v>
      </c>
      <c r="KB37" s="176">
        <v>38</v>
      </c>
      <c r="KC37" s="177">
        <v>0.92682926829268297</v>
      </c>
      <c r="KD37" s="177">
        <v>0.8484848484848484</v>
      </c>
      <c r="KE37" s="177">
        <v>3.03030303030303E-2</v>
      </c>
      <c r="KF37" s="177">
        <v>3.03030303030303E-2</v>
      </c>
      <c r="KG37" s="177">
        <v>0</v>
      </c>
      <c r="KH37" s="177">
        <v>3.03030303030303E-2</v>
      </c>
      <c r="KI37" s="177">
        <v>0</v>
      </c>
      <c r="KJ37" s="177">
        <v>6.0606060606060601E-2</v>
      </c>
      <c r="KK37" s="177">
        <v>0</v>
      </c>
      <c r="KL37" s="177">
        <v>3.03030303030303E-2</v>
      </c>
      <c r="KM37" s="176">
        <v>33</v>
      </c>
      <c r="KN37" s="180">
        <v>0.80487804878048785</v>
      </c>
    </row>
    <row r="38" spans="1:300" s="150" customFormat="1" ht="24" customHeight="1" x14ac:dyDescent="0.25">
      <c r="A38" s="181">
        <v>138</v>
      </c>
      <c r="B38" s="182" t="s">
        <v>262</v>
      </c>
      <c r="C38" s="183" t="s">
        <v>4</v>
      </c>
      <c r="D38" s="183" t="s">
        <v>0</v>
      </c>
      <c r="E38" s="184">
        <v>72</v>
      </c>
      <c r="F38" s="185">
        <v>0.13235294117647059</v>
      </c>
      <c r="G38" s="185">
        <v>0.86764705882352955</v>
      </c>
      <c r="H38" s="184">
        <v>68</v>
      </c>
      <c r="I38" s="185">
        <v>0.94444444444444442</v>
      </c>
      <c r="J38" s="185">
        <v>0.8833333333333333</v>
      </c>
      <c r="K38" s="185">
        <v>0.11666666666666665</v>
      </c>
      <c r="L38" s="184">
        <v>60</v>
      </c>
      <c r="M38" s="185">
        <v>0.83333333333333337</v>
      </c>
      <c r="N38" s="185">
        <v>0.68518518518518512</v>
      </c>
      <c r="O38" s="185">
        <v>0.31481481481481477</v>
      </c>
      <c r="P38" s="184">
        <v>54</v>
      </c>
      <c r="Q38" s="185">
        <v>0.75</v>
      </c>
      <c r="R38" s="185">
        <v>0.26470588235294118</v>
      </c>
      <c r="S38" s="185">
        <v>5.8823529411764712E-2</v>
      </c>
      <c r="T38" s="185">
        <v>0.58823529411764708</v>
      </c>
      <c r="U38" s="185">
        <v>0.10294117647058823</v>
      </c>
      <c r="V38" s="185">
        <v>0.29411764705882354</v>
      </c>
      <c r="W38" s="185">
        <v>8.8235294117647051E-2</v>
      </c>
      <c r="X38" s="185">
        <v>1.4705882352941178E-2</v>
      </c>
      <c r="Y38" s="185">
        <v>0.11764705882352942</v>
      </c>
      <c r="Z38" s="185">
        <v>0.13235294117647059</v>
      </c>
      <c r="AA38" s="185">
        <v>5.8823529411764712E-2</v>
      </c>
      <c r="AB38" s="185">
        <v>4.4117647058823525E-2</v>
      </c>
      <c r="AC38" s="185">
        <v>8.8235294117647051E-2</v>
      </c>
      <c r="AD38" s="184">
        <v>68</v>
      </c>
      <c r="AE38" s="185">
        <v>0.94444444444444442</v>
      </c>
      <c r="AF38" s="185">
        <v>0.72222222222222221</v>
      </c>
      <c r="AG38" s="184">
        <v>52</v>
      </c>
      <c r="AH38" s="185">
        <v>0.3125</v>
      </c>
      <c r="AI38" s="185">
        <v>0.4375</v>
      </c>
      <c r="AJ38" s="185">
        <v>0.18749999999999997</v>
      </c>
      <c r="AK38" s="185">
        <v>0.21875</v>
      </c>
      <c r="AL38" s="185">
        <v>0.3125</v>
      </c>
      <c r="AM38" s="185">
        <v>0.265625</v>
      </c>
      <c r="AN38" s="185">
        <v>0.265625</v>
      </c>
      <c r="AO38" s="185">
        <v>0.25</v>
      </c>
      <c r="AP38" s="185">
        <v>9.3749999999999986E-2</v>
      </c>
      <c r="AQ38" s="185">
        <v>0.125</v>
      </c>
      <c r="AR38" s="184">
        <v>64</v>
      </c>
      <c r="AS38" s="185">
        <v>0.88888888888888884</v>
      </c>
      <c r="AT38" s="186">
        <v>9</v>
      </c>
      <c r="AU38" s="184">
        <v>67</v>
      </c>
      <c r="AV38" s="185">
        <v>0.93055555555555558</v>
      </c>
      <c r="AW38" s="186">
        <v>9.6515151515151523</v>
      </c>
      <c r="AX38" s="184">
        <v>66</v>
      </c>
      <c r="AY38" s="185">
        <v>0.91666666666666663</v>
      </c>
      <c r="AZ38" s="186">
        <v>9.6515151515151523</v>
      </c>
      <c r="BA38" s="184">
        <v>66</v>
      </c>
      <c r="BB38" s="185">
        <v>0.91666666666666663</v>
      </c>
      <c r="BC38" s="185">
        <v>0.82608695652173914</v>
      </c>
      <c r="BD38" s="185">
        <v>0.15942028985507248</v>
      </c>
      <c r="BE38" s="185">
        <v>1.4492753623188406E-2</v>
      </c>
      <c r="BF38" s="185">
        <v>0</v>
      </c>
      <c r="BG38" s="185">
        <v>0</v>
      </c>
      <c r="BH38" s="184">
        <v>69</v>
      </c>
      <c r="BI38" s="185">
        <v>0.95833333333333337</v>
      </c>
      <c r="BJ38" s="185">
        <v>0.86764705882352955</v>
      </c>
      <c r="BK38" s="185">
        <v>0.11764705882352942</v>
      </c>
      <c r="BL38" s="185">
        <v>1.4705882352941178E-2</v>
      </c>
      <c r="BM38" s="185">
        <v>0</v>
      </c>
      <c r="BN38" s="185">
        <v>0</v>
      </c>
      <c r="BO38" s="184">
        <v>68</v>
      </c>
      <c r="BP38" s="185">
        <v>0.94444444444444442</v>
      </c>
      <c r="BQ38" s="185">
        <v>0.83333333333333337</v>
      </c>
      <c r="BR38" s="185">
        <v>0.1388888888888889</v>
      </c>
      <c r="BS38" s="185">
        <v>2.7777777777777776E-2</v>
      </c>
      <c r="BT38" s="185">
        <v>0</v>
      </c>
      <c r="BU38" s="185">
        <v>0</v>
      </c>
      <c r="BV38" s="184">
        <v>72</v>
      </c>
      <c r="BW38" s="185">
        <v>1</v>
      </c>
      <c r="BX38" s="185">
        <v>0.94366197183098599</v>
      </c>
      <c r="BY38" s="185">
        <v>1.4084507042253521E-2</v>
      </c>
      <c r="BZ38" s="185">
        <v>2.8169014084507043E-2</v>
      </c>
      <c r="CA38" s="185">
        <v>1.4084507042253521E-2</v>
      </c>
      <c r="CB38" s="185">
        <v>0</v>
      </c>
      <c r="CC38" s="184">
        <v>71</v>
      </c>
      <c r="CD38" s="185">
        <v>0.98611111111111116</v>
      </c>
      <c r="CE38" s="185">
        <v>0.83582089552238792</v>
      </c>
      <c r="CF38" s="185">
        <v>8.955223880597013E-2</v>
      </c>
      <c r="CG38" s="185">
        <v>4.4776119402985065E-2</v>
      </c>
      <c r="CH38" s="185">
        <v>2.9850746268656716E-2</v>
      </c>
      <c r="CI38" s="185">
        <v>0</v>
      </c>
      <c r="CJ38" s="184">
        <v>67</v>
      </c>
      <c r="CK38" s="185">
        <v>0.93055555555555558</v>
      </c>
      <c r="CL38" s="185">
        <v>0.85074626865671632</v>
      </c>
      <c r="CM38" s="185">
        <v>8.955223880597013E-2</v>
      </c>
      <c r="CN38" s="185">
        <v>5.9701492537313432E-2</v>
      </c>
      <c r="CO38" s="185">
        <v>0</v>
      </c>
      <c r="CP38" s="185">
        <v>0</v>
      </c>
      <c r="CQ38" s="184">
        <v>67</v>
      </c>
      <c r="CR38" s="185">
        <v>0.93055555555555558</v>
      </c>
      <c r="CS38" s="185">
        <v>0.65217391304347827</v>
      </c>
      <c r="CT38" s="185">
        <v>0.19565217391304349</v>
      </c>
      <c r="CU38" s="185">
        <v>8.6956521739130432E-2</v>
      </c>
      <c r="CV38" s="185">
        <v>4.3478260869565216E-2</v>
      </c>
      <c r="CW38" s="185">
        <v>2.1739130434782608E-2</v>
      </c>
      <c r="CX38" s="184">
        <v>46</v>
      </c>
      <c r="CY38" s="185">
        <v>0.63888888888888884</v>
      </c>
      <c r="CZ38" s="185">
        <v>0.3902439024390244</v>
      </c>
      <c r="DA38" s="185">
        <v>0.36585365853658541</v>
      </c>
      <c r="DB38" s="185">
        <v>0.12195121951219513</v>
      </c>
      <c r="DC38" s="185">
        <v>7.3170731707317069E-2</v>
      </c>
      <c r="DD38" s="185">
        <v>4.878048780487805E-2</v>
      </c>
      <c r="DE38" s="184">
        <v>41</v>
      </c>
      <c r="DF38" s="185">
        <v>0.56944444444444442</v>
      </c>
      <c r="DG38" s="185">
        <v>0.54285714285714282</v>
      </c>
      <c r="DH38" s="185">
        <v>0.31428571428571428</v>
      </c>
      <c r="DI38" s="185">
        <v>8.5714285714285701E-2</v>
      </c>
      <c r="DJ38" s="185">
        <v>5.7142857142857141E-2</v>
      </c>
      <c r="DK38" s="185">
        <v>0</v>
      </c>
      <c r="DL38" s="184">
        <v>35</v>
      </c>
      <c r="DM38" s="185">
        <v>0.4861111111111111</v>
      </c>
      <c r="DN38" s="185">
        <v>0.57142857142857151</v>
      </c>
      <c r="DO38" s="185">
        <v>0.31428571428571428</v>
      </c>
      <c r="DP38" s="185">
        <v>8.5714285714285701E-2</v>
      </c>
      <c r="DQ38" s="185">
        <v>2.8571428571428571E-2</v>
      </c>
      <c r="DR38" s="185">
        <v>0</v>
      </c>
      <c r="DS38" s="184">
        <v>35</v>
      </c>
      <c r="DT38" s="185">
        <v>0.4861111111111111</v>
      </c>
      <c r="DU38" s="185">
        <v>0.6</v>
      </c>
      <c r="DV38" s="185">
        <v>0.3428571428571428</v>
      </c>
      <c r="DW38" s="185">
        <v>2.8571428571428571E-2</v>
      </c>
      <c r="DX38" s="185">
        <v>2.8571428571428571E-2</v>
      </c>
      <c r="DY38" s="185">
        <v>0</v>
      </c>
      <c r="DZ38" s="184">
        <v>35</v>
      </c>
      <c r="EA38" s="185">
        <v>0.4861111111111111</v>
      </c>
      <c r="EB38" s="185">
        <v>0.68571428571428561</v>
      </c>
      <c r="EC38" s="185">
        <v>0.19999999999999998</v>
      </c>
      <c r="ED38" s="185">
        <v>8.5714285714285701E-2</v>
      </c>
      <c r="EE38" s="185">
        <v>2.8571428571428571E-2</v>
      </c>
      <c r="EF38" s="185">
        <v>0</v>
      </c>
      <c r="EG38" s="184">
        <v>35</v>
      </c>
      <c r="EH38" s="185">
        <v>0.4861111111111111</v>
      </c>
      <c r="EI38" s="185">
        <v>0.66666666666666652</v>
      </c>
      <c r="EJ38" s="185">
        <v>0.22222222222222221</v>
      </c>
      <c r="EK38" s="185">
        <v>8.3333333333333315E-2</v>
      </c>
      <c r="EL38" s="185">
        <v>2.7777777777777776E-2</v>
      </c>
      <c r="EM38" s="185">
        <v>0</v>
      </c>
      <c r="EN38" s="184">
        <v>72</v>
      </c>
      <c r="EO38" s="185">
        <v>1</v>
      </c>
      <c r="EP38" s="185">
        <v>0.73333333333333339</v>
      </c>
      <c r="EQ38" s="185">
        <v>0.22222222222222224</v>
      </c>
      <c r="ER38" s="185">
        <v>2.2222222222222223E-2</v>
      </c>
      <c r="ES38" s="185">
        <v>2.2222222222222223E-2</v>
      </c>
      <c r="ET38" s="185">
        <v>0</v>
      </c>
      <c r="EU38" s="184">
        <v>45</v>
      </c>
      <c r="EV38" s="185">
        <v>0.625</v>
      </c>
      <c r="EW38" s="185">
        <v>0.66666666666666674</v>
      </c>
      <c r="EX38" s="185">
        <v>0.28888888888888892</v>
      </c>
      <c r="EY38" s="185">
        <v>4.4444444444444446E-2</v>
      </c>
      <c r="EZ38" s="185">
        <v>0</v>
      </c>
      <c r="FA38" s="185">
        <v>0</v>
      </c>
      <c r="FB38" s="184">
        <v>45</v>
      </c>
      <c r="FC38" s="185">
        <v>0.625</v>
      </c>
      <c r="FD38" s="185">
        <v>0.63043478260869568</v>
      </c>
      <c r="FE38" s="185">
        <v>0.28260869565217389</v>
      </c>
      <c r="FF38" s="185">
        <v>6.521739130434781E-2</v>
      </c>
      <c r="FG38" s="185">
        <v>0</v>
      </c>
      <c r="FH38" s="185">
        <v>2.1739130434782608E-2</v>
      </c>
      <c r="FI38" s="184">
        <v>46</v>
      </c>
      <c r="FJ38" s="185">
        <v>0.63888888888888884</v>
      </c>
      <c r="FK38" s="185">
        <v>0.67441860465116277</v>
      </c>
      <c r="FL38" s="185">
        <v>0.27906976744186041</v>
      </c>
      <c r="FM38" s="185">
        <v>2.3255813953488372E-2</v>
      </c>
      <c r="FN38" s="185">
        <v>0</v>
      </c>
      <c r="FO38" s="185">
        <v>2.3255813953488372E-2</v>
      </c>
      <c r="FP38" s="184">
        <v>43</v>
      </c>
      <c r="FQ38" s="185">
        <v>0.59722222222222221</v>
      </c>
      <c r="FR38" s="185">
        <v>0.65853658536585369</v>
      </c>
      <c r="FS38" s="185">
        <v>0.12195121951219513</v>
      </c>
      <c r="FT38" s="185">
        <v>4.878048780487805E-2</v>
      </c>
      <c r="FU38" s="185">
        <v>9.7560975609756101E-2</v>
      </c>
      <c r="FV38" s="185">
        <v>7.3170731707317069E-2</v>
      </c>
      <c r="FW38" s="184">
        <v>41</v>
      </c>
      <c r="FX38" s="185">
        <v>0.56944444444444442</v>
      </c>
      <c r="FY38" s="185">
        <v>0.60606060606060608</v>
      </c>
      <c r="FZ38" s="185">
        <v>0.27272727272727271</v>
      </c>
      <c r="GA38" s="185">
        <v>9.0909090909090898E-2</v>
      </c>
      <c r="GB38" s="185">
        <v>3.03030303030303E-2</v>
      </c>
      <c r="GC38" s="185">
        <v>0</v>
      </c>
      <c r="GD38" s="184">
        <v>33</v>
      </c>
      <c r="GE38" s="185">
        <v>0.45833333333333331</v>
      </c>
      <c r="GF38" s="185">
        <v>0.68965517241379315</v>
      </c>
      <c r="GG38" s="185">
        <v>0.24137931034482757</v>
      </c>
      <c r="GH38" s="185">
        <v>6.8965517241379309E-2</v>
      </c>
      <c r="GI38" s="185">
        <v>0</v>
      </c>
      <c r="GJ38" s="185">
        <v>0</v>
      </c>
      <c r="GK38" s="184">
        <v>29</v>
      </c>
      <c r="GL38" s="185">
        <v>0.40277777777777779</v>
      </c>
      <c r="GM38" s="187" t="s">
        <v>232</v>
      </c>
      <c r="GN38" s="187" t="s">
        <v>232</v>
      </c>
      <c r="GO38" s="187" t="s">
        <v>232</v>
      </c>
      <c r="GP38" s="187" t="s">
        <v>232</v>
      </c>
      <c r="GQ38" s="187" t="s">
        <v>232</v>
      </c>
      <c r="GR38" s="184">
        <v>0</v>
      </c>
      <c r="GS38" s="185">
        <v>0</v>
      </c>
      <c r="GT38" s="187" t="s">
        <v>232</v>
      </c>
      <c r="GU38" s="187" t="s">
        <v>232</v>
      </c>
      <c r="GV38" s="187" t="s">
        <v>232</v>
      </c>
      <c r="GW38" s="187" t="s">
        <v>232</v>
      </c>
      <c r="GX38" s="187" t="s">
        <v>232</v>
      </c>
      <c r="GY38" s="184">
        <v>0</v>
      </c>
      <c r="GZ38" s="185">
        <v>0</v>
      </c>
      <c r="HA38" s="187" t="s">
        <v>232</v>
      </c>
      <c r="HB38" s="187" t="s">
        <v>232</v>
      </c>
      <c r="HC38" s="187" t="s">
        <v>232</v>
      </c>
      <c r="HD38" s="187" t="s">
        <v>232</v>
      </c>
      <c r="HE38" s="187" t="s">
        <v>232</v>
      </c>
      <c r="HF38" s="184">
        <v>0</v>
      </c>
      <c r="HG38" s="185">
        <v>0</v>
      </c>
      <c r="HH38" s="186">
        <v>9.0806451612903221</v>
      </c>
      <c r="HI38" s="184">
        <v>62</v>
      </c>
      <c r="HJ38" s="185">
        <v>0.86111111111111116</v>
      </c>
      <c r="HK38" s="185">
        <v>7.6923076923076927E-2</v>
      </c>
      <c r="HL38" s="185">
        <v>0.84615384615384603</v>
      </c>
      <c r="HM38" s="185">
        <v>6.1538461538461535E-2</v>
      </c>
      <c r="HN38" s="185">
        <v>1.5384615384615384E-2</v>
      </c>
      <c r="HO38" s="185">
        <v>0</v>
      </c>
      <c r="HP38" s="184">
        <v>65</v>
      </c>
      <c r="HQ38" s="185">
        <v>0.90277777777777779</v>
      </c>
      <c r="HR38" s="185">
        <v>0.41791044776119396</v>
      </c>
      <c r="HS38" s="185">
        <v>2.9850746268656716E-2</v>
      </c>
      <c r="HT38" s="185">
        <v>5.9701492537313432E-2</v>
      </c>
      <c r="HU38" s="185">
        <v>0.16417910447761191</v>
      </c>
      <c r="HV38" s="185">
        <v>2.9850746268656716E-2</v>
      </c>
      <c r="HW38" s="185">
        <v>5.9701492537313432E-2</v>
      </c>
      <c r="HX38" s="185">
        <v>0.26865671641791045</v>
      </c>
      <c r="HY38" s="185">
        <v>0.22388059701492538</v>
      </c>
      <c r="HZ38" s="185">
        <v>5.9701492537313432E-2</v>
      </c>
      <c r="IA38" s="185">
        <v>0.10447761194029849</v>
      </c>
      <c r="IB38" s="184">
        <v>67</v>
      </c>
      <c r="IC38" s="185">
        <v>0.93055555555555558</v>
      </c>
      <c r="ID38" s="186">
        <v>3.3255813953488373</v>
      </c>
      <c r="IE38" s="184">
        <v>43</v>
      </c>
      <c r="IF38" s="185">
        <v>0.59722222222222221</v>
      </c>
      <c r="IG38" s="185">
        <v>0.41666666666666669</v>
      </c>
      <c r="IH38" s="185">
        <v>1</v>
      </c>
      <c r="II38" s="185">
        <v>0</v>
      </c>
      <c r="IJ38" s="184">
        <v>57</v>
      </c>
      <c r="IK38" s="185">
        <v>0.79166666666666663</v>
      </c>
      <c r="IL38" s="185">
        <v>0.94117647058823539</v>
      </c>
      <c r="IM38" s="185">
        <v>5.8823529411764712E-2</v>
      </c>
      <c r="IN38" s="184">
        <v>34</v>
      </c>
      <c r="IO38" s="185">
        <v>0.47222222222222221</v>
      </c>
      <c r="IP38" s="185">
        <v>0.97777777777777775</v>
      </c>
      <c r="IQ38" s="185">
        <v>2.2222222222222223E-2</v>
      </c>
      <c r="IR38" s="184">
        <v>45</v>
      </c>
      <c r="IS38" s="185">
        <v>0.625</v>
      </c>
      <c r="IT38" s="185">
        <v>0.95</v>
      </c>
      <c r="IU38" s="185">
        <v>4.9999999999999989E-2</v>
      </c>
      <c r="IV38" s="184">
        <v>60</v>
      </c>
      <c r="IW38" s="185">
        <v>0.83333333333333337</v>
      </c>
      <c r="IX38" s="185">
        <v>0.98275862068965514</v>
      </c>
      <c r="IY38" s="185">
        <v>1.7241379310344827E-2</v>
      </c>
      <c r="IZ38" s="184">
        <v>58</v>
      </c>
      <c r="JA38" s="185">
        <v>0.80555555555555558</v>
      </c>
      <c r="JB38" s="185">
        <v>0.125</v>
      </c>
      <c r="JC38" s="185">
        <v>0.64179104477611937</v>
      </c>
      <c r="JD38" s="185">
        <v>0.35820895522388052</v>
      </c>
      <c r="JE38" s="184">
        <v>67</v>
      </c>
      <c r="JF38" s="185">
        <v>0.93055555555555558</v>
      </c>
      <c r="JG38" s="185">
        <v>1.6666666666666666E-2</v>
      </c>
      <c r="JH38" s="185">
        <v>0.15</v>
      </c>
      <c r="JI38" s="185">
        <v>0.39999999999999991</v>
      </c>
      <c r="JJ38" s="185">
        <v>0.36666666666666664</v>
      </c>
      <c r="JK38" s="185">
        <v>6.6666666666666666E-2</v>
      </c>
      <c r="JL38" s="184">
        <v>60</v>
      </c>
      <c r="JM38" s="185">
        <v>0.83333333333333337</v>
      </c>
      <c r="JN38" s="184">
        <v>57</v>
      </c>
      <c r="JO38" s="185">
        <v>0.79166666666666663</v>
      </c>
      <c r="JP38" s="185" t="s">
        <v>232</v>
      </c>
      <c r="JQ38" s="185" t="s">
        <v>232</v>
      </c>
      <c r="JR38" s="185" t="s">
        <v>232</v>
      </c>
      <c r="JS38" s="185" t="s">
        <v>232</v>
      </c>
      <c r="JT38" s="185" t="s">
        <v>232</v>
      </c>
      <c r="JU38" s="184">
        <v>0</v>
      </c>
      <c r="JV38" s="185">
        <v>0</v>
      </c>
      <c r="JW38" s="185">
        <v>0</v>
      </c>
      <c r="JX38" s="185">
        <v>0</v>
      </c>
      <c r="JY38" s="185">
        <v>0</v>
      </c>
      <c r="JZ38" s="185">
        <v>1</v>
      </c>
      <c r="KA38" s="185">
        <v>0</v>
      </c>
      <c r="KB38" s="184">
        <v>62</v>
      </c>
      <c r="KC38" s="185">
        <v>0.86111111111111116</v>
      </c>
      <c r="KD38" s="185">
        <v>0.75409836065573776</v>
      </c>
      <c r="KE38" s="185">
        <v>0.1475409836065574</v>
      </c>
      <c r="KF38" s="185">
        <v>9.8360655737704916E-2</v>
      </c>
      <c r="KG38" s="185">
        <v>3.2786885245901641E-2</v>
      </c>
      <c r="KH38" s="185">
        <v>1.6393442622950821E-2</v>
      </c>
      <c r="KI38" s="185">
        <v>0</v>
      </c>
      <c r="KJ38" s="185">
        <v>0</v>
      </c>
      <c r="KK38" s="185">
        <v>0</v>
      </c>
      <c r="KL38" s="185">
        <v>4.9180327868852458E-2</v>
      </c>
      <c r="KM38" s="184">
        <v>61</v>
      </c>
      <c r="KN38" s="188">
        <v>0.84722222222222221</v>
      </c>
    </row>
    <row r="39" spans="1:300" s="150" customFormat="1" ht="24" customHeight="1" x14ac:dyDescent="0.25">
      <c r="A39" s="173">
        <v>145</v>
      </c>
      <c r="B39" s="174" t="s">
        <v>263</v>
      </c>
      <c r="C39" s="175" t="s">
        <v>4</v>
      </c>
      <c r="D39" s="175" t="s">
        <v>0</v>
      </c>
      <c r="E39" s="176">
        <v>55</v>
      </c>
      <c r="F39" s="177">
        <v>7.407407407407407E-2</v>
      </c>
      <c r="G39" s="177">
        <v>0.92592592592592604</v>
      </c>
      <c r="H39" s="176">
        <v>54</v>
      </c>
      <c r="I39" s="177">
        <v>0.98181818181818181</v>
      </c>
      <c r="J39" s="177">
        <v>0.96078431372549034</v>
      </c>
      <c r="K39" s="177">
        <v>3.9215686274509803E-2</v>
      </c>
      <c r="L39" s="176">
        <v>51</v>
      </c>
      <c r="M39" s="177">
        <v>0.92727272727272725</v>
      </c>
      <c r="N39" s="177">
        <v>0.72</v>
      </c>
      <c r="O39" s="177">
        <v>0.27999999999999997</v>
      </c>
      <c r="P39" s="176">
        <v>50</v>
      </c>
      <c r="Q39" s="177">
        <v>0.90909090909090906</v>
      </c>
      <c r="R39" s="177">
        <v>0.16666666666666666</v>
      </c>
      <c r="S39" s="177">
        <v>7.407407407407407E-2</v>
      </c>
      <c r="T39" s="177">
        <v>0.62962962962962965</v>
      </c>
      <c r="U39" s="177">
        <v>0.1851851851851852</v>
      </c>
      <c r="V39" s="177">
        <v>0.33333333333333331</v>
      </c>
      <c r="W39" s="177">
        <v>7.407407407407407E-2</v>
      </c>
      <c r="X39" s="177">
        <v>3.7037037037037035E-2</v>
      </c>
      <c r="Y39" s="177">
        <v>3.7037037037037035E-2</v>
      </c>
      <c r="Z39" s="177">
        <v>0.11111111111111112</v>
      </c>
      <c r="AA39" s="177">
        <v>9.2592592592592601E-2</v>
      </c>
      <c r="AB39" s="177">
        <v>3.7037037037037035E-2</v>
      </c>
      <c r="AC39" s="177">
        <v>9.2592592592592601E-2</v>
      </c>
      <c r="AD39" s="176">
        <v>54</v>
      </c>
      <c r="AE39" s="177">
        <v>0.98181818181818181</v>
      </c>
      <c r="AF39" s="177">
        <v>0.67272727272727273</v>
      </c>
      <c r="AG39" s="176">
        <v>37</v>
      </c>
      <c r="AH39" s="177">
        <v>0.21999999999999997</v>
      </c>
      <c r="AI39" s="177">
        <v>0.53999999999999992</v>
      </c>
      <c r="AJ39" s="177">
        <v>0.13999999999999999</v>
      </c>
      <c r="AK39" s="177">
        <v>0.13999999999999999</v>
      </c>
      <c r="AL39" s="177">
        <v>0.36</v>
      </c>
      <c r="AM39" s="177">
        <v>0.2</v>
      </c>
      <c r="AN39" s="177">
        <v>0.24</v>
      </c>
      <c r="AO39" s="177">
        <v>0.06</v>
      </c>
      <c r="AP39" s="177">
        <v>0.12</v>
      </c>
      <c r="AQ39" s="177">
        <v>0.18</v>
      </c>
      <c r="AR39" s="176">
        <v>50</v>
      </c>
      <c r="AS39" s="177">
        <v>0.90909090909090906</v>
      </c>
      <c r="AT39" s="178">
        <v>9.6981132075471699</v>
      </c>
      <c r="AU39" s="176">
        <v>53</v>
      </c>
      <c r="AV39" s="177">
        <v>0.96363636363636362</v>
      </c>
      <c r="AW39" s="178">
        <v>9.8113207547169807</v>
      </c>
      <c r="AX39" s="176">
        <v>53</v>
      </c>
      <c r="AY39" s="177">
        <v>0.96363636363636362</v>
      </c>
      <c r="AZ39" s="178">
        <v>9.7307692307692299</v>
      </c>
      <c r="BA39" s="176">
        <v>52</v>
      </c>
      <c r="BB39" s="177">
        <v>0.94545454545454544</v>
      </c>
      <c r="BC39" s="177">
        <v>0.51851851851851849</v>
      </c>
      <c r="BD39" s="177">
        <v>0.37037037037037041</v>
      </c>
      <c r="BE39" s="177">
        <v>7.407407407407407E-2</v>
      </c>
      <c r="BF39" s="177">
        <v>3.7037037037037035E-2</v>
      </c>
      <c r="BG39" s="177">
        <v>0</v>
      </c>
      <c r="BH39" s="176">
        <v>54</v>
      </c>
      <c r="BI39" s="177">
        <v>0.98181818181818181</v>
      </c>
      <c r="BJ39" s="177">
        <v>0.90384615384615397</v>
      </c>
      <c r="BK39" s="177">
        <v>5.7692307692307696E-2</v>
      </c>
      <c r="BL39" s="177">
        <v>1.9230769230769232E-2</v>
      </c>
      <c r="BM39" s="177">
        <v>1.9230769230769232E-2</v>
      </c>
      <c r="BN39" s="177">
        <v>0</v>
      </c>
      <c r="BO39" s="176">
        <v>52</v>
      </c>
      <c r="BP39" s="177">
        <v>0.94545454545454544</v>
      </c>
      <c r="BQ39" s="177">
        <v>0.94545454545454544</v>
      </c>
      <c r="BR39" s="177">
        <v>5.454545454545455E-2</v>
      </c>
      <c r="BS39" s="177">
        <v>0</v>
      </c>
      <c r="BT39" s="177">
        <v>0</v>
      </c>
      <c r="BU39" s="177">
        <v>0</v>
      </c>
      <c r="BV39" s="176">
        <v>55</v>
      </c>
      <c r="BW39" s="177">
        <v>1</v>
      </c>
      <c r="BX39" s="177">
        <v>0.90909090909090917</v>
      </c>
      <c r="BY39" s="177">
        <v>7.2727272727272724E-2</v>
      </c>
      <c r="BZ39" s="177">
        <v>1.8181818181818181E-2</v>
      </c>
      <c r="CA39" s="177">
        <v>0</v>
      </c>
      <c r="CB39" s="177">
        <v>0</v>
      </c>
      <c r="CC39" s="176">
        <v>55</v>
      </c>
      <c r="CD39" s="177">
        <v>1</v>
      </c>
      <c r="CE39" s="177">
        <v>0.8867924528301887</v>
      </c>
      <c r="CF39" s="177">
        <v>0.11320754716981132</v>
      </c>
      <c r="CG39" s="177">
        <v>0</v>
      </c>
      <c r="CH39" s="177">
        <v>0</v>
      </c>
      <c r="CI39" s="177">
        <v>0</v>
      </c>
      <c r="CJ39" s="176">
        <v>53</v>
      </c>
      <c r="CK39" s="177">
        <v>0.96363636363636362</v>
      </c>
      <c r="CL39" s="177">
        <v>0.94545454545454544</v>
      </c>
      <c r="CM39" s="177">
        <v>5.454545454545455E-2</v>
      </c>
      <c r="CN39" s="177">
        <v>0</v>
      </c>
      <c r="CO39" s="177">
        <v>0</v>
      </c>
      <c r="CP39" s="177">
        <v>0</v>
      </c>
      <c r="CQ39" s="176">
        <v>55</v>
      </c>
      <c r="CR39" s="177">
        <v>1</v>
      </c>
      <c r="CS39" s="177">
        <v>0.74999999999999989</v>
      </c>
      <c r="CT39" s="177">
        <v>0.25</v>
      </c>
      <c r="CU39" s="177">
        <v>0</v>
      </c>
      <c r="CV39" s="177">
        <v>0</v>
      </c>
      <c r="CW39" s="177">
        <v>0</v>
      </c>
      <c r="CX39" s="176">
        <v>40</v>
      </c>
      <c r="CY39" s="177">
        <v>0.72727272727272729</v>
      </c>
      <c r="CZ39" s="177">
        <v>0.4358974358974359</v>
      </c>
      <c r="DA39" s="177">
        <v>0.41025641025641024</v>
      </c>
      <c r="DB39" s="177">
        <v>0.12820512820512822</v>
      </c>
      <c r="DC39" s="177">
        <v>2.564102564102564E-2</v>
      </c>
      <c r="DD39" s="177">
        <v>0</v>
      </c>
      <c r="DE39" s="176">
        <v>39</v>
      </c>
      <c r="DF39" s="177">
        <v>0.70909090909090911</v>
      </c>
      <c r="DG39" s="177">
        <v>0.53846153846153855</v>
      </c>
      <c r="DH39" s="177">
        <v>0.38461538461538464</v>
      </c>
      <c r="DI39" s="177">
        <v>7.6923076923076927E-2</v>
      </c>
      <c r="DJ39" s="177">
        <v>0</v>
      </c>
      <c r="DK39" s="177">
        <v>0</v>
      </c>
      <c r="DL39" s="176">
        <v>26</v>
      </c>
      <c r="DM39" s="177">
        <v>0.47272727272727272</v>
      </c>
      <c r="DN39" s="177">
        <v>0.5714285714285714</v>
      </c>
      <c r="DO39" s="177">
        <v>0.35714285714285715</v>
      </c>
      <c r="DP39" s="177">
        <v>7.1428571428571425E-2</v>
      </c>
      <c r="DQ39" s="177">
        <v>0</v>
      </c>
      <c r="DR39" s="177">
        <v>0</v>
      </c>
      <c r="DS39" s="176">
        <v>28</v>
      </c>
      <c r="DT39" s="177">
        <v>0.50909090909090904</v>
      </c>
      <c r="DU39" s="177">
        <v>0.60869565217391308</v>
      </c>
      <c r="DV39" s="177">
        <v>0.34782608695652173</v>
      </c>
      <c r="DW39" s="177">
        <v>4.3478260869565216E-2</v>
      </c>
      <c r="DX39" s="177">
        <v>0</v>
      </c>
      <c r="DY39" s="177">
        <v>0</v>
      </c>
      <c r="DZ39" s="176">
        <v>23</v>
      </c>
      <c r="EA39" s="177">
        <v>0.41818181818181815</v>
      </c>
      <c r="EB39" s="177">
        <v>0.65384615384615397</v>
      </c>
      <c r="EC39" s="177">
        <v>0.30769230769230771</v>
      </c>
      <c r="ED39" s="177">
        <v>3.8461538461538464E-2</v>
      </c>
      <c r="EE39" s="177">
        <v>0</v>
      </c>
      <c r="EF39" s="177">
        <v>0</v>
      </c>
      <c r="EG39" s="176">
        <v>26</v>
      </c>
      <c r="EH39" s="177">
        <v>0.47272727272727272</v>
      </c>
      <c r="EI39" s="177">
        <v>0.88461538461538469</v>
      </c>
      <c r="EJ39" s="177">
        <v>0.11538461538461539</v>
      </c>
      <c r="EK39" s="177">
        <v>0</v>
      </c>
      <c r="EL39" s="177">
        <v>0</v>
      </c>
      <c r="EM39" s="177">
        <v>0</v>
      </c>
      <c r="EN39" s="176">
        <v>52</v>
      </c>
      <c r="EO39" s="177">
        <v>0.94545454545454544</v>
      </c>
      <c r="EP39" s="177">
        <v>0.69696969696969691</v>
      </c>
      <c r="EQ39" s="177">
        <v>0.30303030303030304</v>
      </c>
      <c r="ER39" s="177">
        <v>0</v>
      </c>
      <c r="ES39" s="177">
        <v>0</v>
      </c>
      <c r="ET39" s="177">
        <v>0</v>
      </c>
      <c r="EU39" s="176">
        <v>33</v>
      </c>
      <c r="EV39" s="177">
        <v>0.6</v>
      </c>
      <c r="EW39" s="177">
        <v>0.75757575757575757</v>
      </c>
      <c r="EX39" s="177">
        <v>0.21212121212121213</v>
      </c>
      <c r="EY39" s="177">
        <v>3.0303030303030304E-2</v>
      </c>
      <c r="EZ39" s="177">
        <v>0</v>
      </c>
      <c r="FA39" s="177">
        <v>0</v>
      </c>
      <c r="FB39" s="176">
        <v>33</v>
      </c>
      <c r="FC39" s="177">
        <v>0.6</v>
      </c>
      <c r="FD39" s="177">
        <v>0.74285714285714288</v>
      </c>
      <c r="FE39" s="177">
        <v>0.22857142857142859</v>
      </c>
      <c r="FF39" s="177">
        <v>2.8571428571428574E-2</v>
      </c>
      <c r="FG39" s="177">
        <v>0</v>
      </c>
      <c r="FH39" s="177">
        <v>0</v>
      </c>
      <c r="FI39" s="176">
        <v>35</v>
      </c>
      <c r="FJ39" s="177">
        <v>0.63636363636363635</v>
      </c>
      <c r="FK39" s="177">
        <v>0.8</v>
      </c>
      <c r="FL39" s="177">
        <v>0.17142857142857143</v>
      </c>
      <c r="FM39" s="177">
        <v>2.8571428571428574E-2</v>
      </c>
      <c r="FN39" s="177">
        <v>0</v>
      </c>
      <c r="FO39" s="177">
        <v>0</v>
      </c>
      <c r="FP39" s="176">
        <v>35</v>
      </c>
      <c r="FQ39" s="177">
        <v>0.63636363636363635</v>
      </c>
      <c r="FR39" s="177">
        <v>0.63888888888888895</v>
      </c>
      <c r="FS39" s="177">
        <v>0.30555555555555552</v>
      </c>
      <c r="FT39" s="177">
        <v>5.5555555555555559E-2</v>
      </c>
      <c r="FU39" s="177">
        <v>0</v>
      </c>
      <c r="FV39" s="177">
        <v>0</v>
      </c>
      <c r="FW39" s="176">
        <v>36</v>
      </c>
      <c r="FX39" s="177">
        <v>0.65454545454545454</v>
      </c>
      <c r="FY39" s="177">
        <v>0.80555555555555558</v>
      </c>
      <c r="FZ39" s="177">
        <v>0.11111111111111112</v>
      </c>
      <c r="GA39" s="177">
        <v>5.5555555555555559E-2</v>
      </c>
      <c r="GB39" s="177">
        <v>0</v>
      </c>
      <c r="GC39" s="177">
        <v>2.777777777777778E-2</v>
      </c>
      <c r="GD39" s="176">
        <v>36</v>
      </c>
      <c r="GE39" s="177">
        <v>0.65454545454545454</v>
      </c>
      <c r="GF39" s="177">
        <v>0.76470588235294112</v>
      </c>
      <c r="GG39" s="177">
        <v>0.11764705882352941</v>
      </c>
      <c r="GH39" s="177">
        <v>5.8823529411764705E-2</v>
      </c>
      <c r="GI39" s="177">
        <v>5.8823529411764705E-2</v>
      </c>
      <c r="GJ39" s="177">
        <v>0</v>
      </c>
      <c r="GK39" s="176">
        <v>17</v>
      </c>
      <c r="GL39" s="177">
        <v>0.30909090909090908</v>
      </c>
      <c r="GM39" s="179" t="s">
        <v>232</v>
      </c>
      <c r="GN39" s="179" t="s">
        <v>232</v>
      </c>
      <c r="GO39" s="179" t="s">
        <v>232</v>
      </c>
      <c r="GP39" s="179" t="s">
        <v>232</v>
      </c>
      <c r="GQ39" s="179" t="s">
        <v>232</v>
      </c>
      <c r="GR39" s="176">
        <v>0</v>
      </c>
      <c r="GS39" s="177">
        <v>0</v>
      </c>
      <c r="GT39" s="179" t="s">
        <v>232</v>
      </c>
      <c r="GU39" s="179" t="s">
        <v>232</v>
      </c>
      <c r="GV39" s="179" t="s">
        <v>232</v>
      </c>
      <c r="GW39" s="179" t="s">
        <v>232</v>
      </c>
      <c r="GX39" s="179" t="s">
        <v>232</v>
      </c>
      <c r="GY39" s="176">
        <v>0</v>
      </c>
      <c r="GZ39" s="177">
        <v>0</v>
      </c>
      <c r="HA39" s="179" t="s">
        <v>232</v>
      </c>
      <c r="HB39" s="179" t="s">
        <v>232</v>
      </c>
      <c r="HC39" s="179" t="s">
        <v>232</v>
      </c>
      <c r="HD39" s="179" t="s">
        <v>232</v>
      </c>
      <c r="HE39" s="179" t="s">
        <v>232</v>
      </c>
      <c r="HF39" s="176">
        <v>0</v>
      </c>
      <c r="HG39" s="177">
        <v>0</v>
      </c>
      <c r="HH39" s="178">
        <v>9.4042553191489358</v>
      </c>
      <c r="HI39" s="176">
        <v>47</v>
      </c>
      <c r="HJ39" s="177">
        <v>0.8545454545454545</v>
      </c>
      <c r="HK39" s="177">
        <v>0.84905660377358494</v>
      </c>
      <c r="HL39" s="177">
        <v>9.4339622641509441E-2</v>
      </c>
      <c r="HM39" s="177">
        <v>1.8867924528301886E-2</v>
      </c>
      <c r="HN39" s="177">
        <v>1.8867924528301886E-2</v>
      </c>
      <c r="HO39" s="177">
        <v>1.8867924528301886E-2</v>
      </c>
      <c r="HP39" s="176">
        <v>53</v>
      </c>
      <c r="HQ39" s="177">
        <v>0.96363636363636362</v>
      </c>
      <c r="HR39" s="177">
        <v>0.73076923076923084</v>
      </c>
      <c r="HS39" s="177">
        <v>1.9230769230769232E-2</v>
      </c>
      <c r="HT39" s="177">
        <v>3.8461538461538464E-2</v>
      </c>
      <c r="HU39" s="177">
        <v>1.9230769230769232E-2</v>
      </c>
      <c r="HV39" s="177">
        <v>1.9230769230769232E-2</v>
      </c>
      <c r="HW39" s="177">
        <v>1.9230769230769232E-2</v>
      </c>
      <c r="HX39" s="177">
        <v>1.9230769230769232E-2</v>
      </c>
      <c r="HY39" s="177">
        <v>0</v>
      </c>
      <c r="HZ39" s="177">
        <v>5.7692307692307696E-2</v>
      </c>
      <c r="IA39" s="177">
        <v>0.15384615384615385</v>
      </c>
      <c r="IB39" s="176">
        <v>52</v>
      </c>
      <c r="IC39" s="177">
        <v>0.94545454545454544</v>
      </c>
      <c r="ID39" s="178">
        <v>3.0526315789473686</v>
      </c>
      <c r="IE39" s="176">
        <v>38</v>
      </c>
      <c r="IF39" s="177">
        <v>0.69090909090909092</v>
      </c>
      <c r="IG39" s="177">
        <v>0.29090909090909089</v>
      </c>
      <c r="IH39" s="177">
        <v>1</v>
      </c>
      <c r="II39" s="177">
        <v>0</v>
      </c>
      <c r="IJ39" s="176">
        <v>45</v>
      </c>
      <c r="IK39" s="177">
        <v>0.81818181818181823</v>
      </c>
      <c r="IL39" s="177">
        <v>1</v>
      </c>
      <c r="IM39" s="177">
        <v>0</v>
      </c>
      <c r="IN39" s="176">
        <v>26</v>
      </c>
      <c r="IO39" s="177">
        <v>0.47272727272727272</v>
      </c>
      <c r="IP39" s="177">
        <v>1</v>
      </c>
      <c r="IQ39" s="177">
        <v>0</v>
      </c>
      <c r="IR39" s="176">
        <v>34</v>
      </c>
      <c r="IS39" s="177">
        <v>0.61818181818181817</v>
      </c>
      <c r="IT39" s="177">
        <v>1</v>
      </c>
      <c r="IU39" s="177">
        <v>0</v>
      </c>
      <c r="IV39" s="176">
        <v>48</v>
      </c>
      <c r="IW39" s="177">
        <v>0.87272727272727268</v>
      </c>
      <c r="IX39" s="177">
        <v>0.97916666666666663</v>
      </c>
      <c r="IY39" s="177">
        <v>2.0833333333333332E-2</v>
      </c>
      <c r="IZ39" s="176">
        <v>48</v>
      </c>
      <c r="JA39" s="177">
        <v>0.87272727272727268</v>
      </c>
      <c r="JB39" s="177">
        <v>0.12727272727272726</v>
      </c>
      <c r="JC39" s="177">
        <v>0.65454545454545454</v>
      </c>
      <c r="JD39" s="177">
        <v>0.34545454545454546</v>
      </c>
      <c r="JE39" s="176">
        <v>55</v>
      </c>
      <c r="JF39" s="177">
        <v>1</v>
      </c>
      <c r="JG39" s="177">
        <v>8.5106382978723402E-2</v>
      </c>
      <c r="JH39" s="177">
        <v>0.10638297872340426</v>
      </c>
      <c r="JI39" s="177">
        <v>0.27659574468085102</v>
      </c>
      <c r="JJ39" s="177">
        <v>0.36170212765957449</v>
      </c>
      <c r="JK39" s="177">
        <v>0.1702127659574468</v>
      </c>
      <c r="JL39" s="176">
        <v>47</v>
      </c>
      <c r="JM39" s="177">
        <v>0.8545454545454545</v>
      </c>
      <c r="JN39" s="176">
        <v>50</v>
      </c>
      <c r="JO39" s="177">
        <v>0.90909090909090906</v>
      </c>
      <c r="JP39" s="179" t="s">
        <v>232</v>
      </c>
      <c r="JQ39" s="179" t="s">
        <v>232</v>
      </c>
      <c r="JR39" s="179" t="s">
        <v>232</v>
      </c>
      <c r="JS39" s="179" t="s">
        <v>232</v>
      </c>
      <c r="JT39" s="179" t="s">
        <v>232</v>
      </c>
      <c r="JU39" s="176">
        <v>0</v>
      </c>
      <c r="JV39" s="177">
        <v>0</v>
      </c>
      <c r="JW39" s="177">
        <v>0</v>
      </c>
      <c r="JX39" s="177">
        <v>0</v>
      </c>
      <c r="JY39" s="177">
        <v>0</v>
      </c>
      <c r="JZ39" s="177">
        <v>1</v>
      </c>
      <c r="KA39" s="177">
        <v>0</v>
      </c>
      <c r="KB39" s="176">
        <v>53</v>
      </c>
      <c r="KC39" s="177">
        <v>0.96363636363636362</v>
      </c>
      <c r="KD39" s="177">
        <v>0.70588235294117652</v>
      </c>
      <c r="KE39" s="177">
        <v>9.8039215686274522E-2</v>
      </c>
      <c r="KF39" s="177">
        <v>0.13725490196078433</v>
      </c>
      <c r="KG39" s="177">
        <v>0</v>
      </c>
      <c r="KH39" s="177">
        <v>1.9607843137254902E-2</v>
      </c>
      <c r="KI39" s="177">
        <v>0</v>
      </c>
      <c r="KJ39" s="177">
        <v>3.9215686274509803E-2</v>
      </c>
      <c r="KK39" s="177">
        <v>1.9607843137254902E-2</v>
      </c>
      <c r="KL39" s="177">
        <v>0</v>
      </c>
      <c r="KM39" s="176">
        <v>51</v>
      </c>
      <c r="KN39" s="180">
        <v>0.92727272727272725</v>
      </c>
    </row>
    <row r="40" spans="1:300" s="150" customFormat="1" ht="24" customHeight="1" x14ac:dyDescent="0.25">
      <c r="A40" s="181">
        <v>149</v>
      </c>
      <c r="B40" s="182" t="s">
        <v>264</v>
      </c>
      <c r="C40" s="183" t="s">
        <v>4</v>
      </c>
      <c r="D40" s="183" t="s">
        <v>0</v>
      </c>
      <c r="E40" s="184">
        <v>63</v>
      </c>
      <c r="F40" s="185">
        <v>0.17777777777777778</v>
      </c>
      <c r="G40" s="185">
        <v>0.8222222222222223</v>
      </c>
      <c r="H40" s="184">
        <v>45</v>
      </c>
      <c r="I40" s="185">
        <v>0.7142857142857143</v>
      </c>
      <c r="J40" s="185">
        <v>0.94444444444444453</v>
      </c>
      <c r="K40" s="185">
        <v>5.5555555555555559E-2</v>
      </c>
      <c r="L40" s="184">
        <v>36</v>
      </c>
      <c r="M40" s="185">
        <v>0.5714285714285714</v>
      </c>
      <c r="N40" s="185">
        <v>0.55263157894736836</v>
      </c>
      <c r="O40" s="185">
        <v>0.44736842105263158</v>
      </c>
      <c r="P40" s="184">
        <v>38</v>
      </c>
      <c r="Q40" s="185">
        <v>0.60317460317460314</v>
      </c>
      <c r="R40" s="185">
        <v>0.18181818181818182</v>
      </c>
      <c r="S40" s="185">
        <v>6.8181818181818191E-2</v>
      </c>
      <c r="T40" s="185">
        <v>0.47727272727272724</v>
      </c>
      <c r="U40" s="185">
        <v>0.13636363636363638</v>
      </c>
      <c r="V40" s="185">
        <v>0.34090909090909088</v>
      </c>
      <c r="W40" s="185">
        <v>2.2727272727272728E-2</v>
      </c>
      <c r="X40" s="185">
        <v>4.5454545454545456E-2</v>
      </c>
      <c r="Y40" s="185">
        <v>6.8181818181818191E-2</v>
      </c>
      <c r="Z40" s="185">
        <v>9.0909090909090912E-2</v>
      </c>
      <c r="AA40" s="185">
        <v>4.5454545454545456E-2</v>
      </c>
      <c r="AB40" s="185">
        <v>0</v>
      </c>
      <c r="AC40" s="185">
        <v>0.13636363636363638</v>
      </c>
      <c r="AD40" s="184">
        <v>44</v>
      </c>
      <c r="AE40" s="185">
        <v>0.69841269841269837</v>
      </c>
      <c r="AF40" s="185">
        <v>0.53968253968253965</v>
      </c>
      <c r="AG40" s="184">
        <v>34</v>
      </c>
      <c r="AH40" s="185">
        <v>0.42857142857142855</v>
      </c>
      <c r="AI40" s="185">
        <v>0.35714285714285715</v>
      </c>
      <c r="AJ40" s="185">
        <v>0.23809523809523808</v>
      </c>
      <c r="AK40" s="185">
        <v>9.5238095238095233E-2</v>
      </c>
      <c r="AL40" s="185">
        <v>0.5</v>
      </c>
      <c r="AM40" s="185">
        <v>0.28571428571428575</v>
      </c>
      <c r="AN40" s="185">
        <v>0.16666666666666669</v>
      </c>
      <c r="AO40" s="185">
        <v>0.11904761904761904</v>
      </c>
      <c r="AP40" s="185">
        <v>4.7619047619047616E-2</v>
      </c>
      <c r="AQ40" s="185">
        <v>4.7619047619047616E-2</v>
      </c>
      <c r="AR40" s="184">
        <v>42</v>
      </c>
      <c r="AS40" s="185">
        <v>0.66666666666666663</v>
      </c>
      <c r="AT40" s="186">
        <v>9.9761904761904763</v>
      </c>
      <c r="AU40" s="184">
        <v>42</v>
      </c>
      <c r="AV40" s="185">
        <v>0.66666666666666663</v>
      </c>
      <c r="AW40" s="186">
        <v>9.9250000000000007</v>
      </c>
      <c r="AX40" s="184">
        <v>40</v>
      </c>
      <c r="AY40" s="185">
        <v>0.63492063492063489</v>
      </c>
      <c r="AZ40" s="186">
        <v>9.9268292682926838</v>
      </c>
      <c r="BA40" s="184">
        <v>41</v>
      </c>
      <c r="BB40" s="185">
        <v>0.65079365079365081</v>
      </c>
      <c r="BC40" s="185">
        <v>0.27272727272727276</v>
      </c>
      <c r="BD40" s="185">
        <v>0.56818181818181823</v>
      </c>
      <c r="BE40" s="185">
        <v>6.8181818181818191E-2</v>
      </c>
      <c r="BF40" s="185">
        <v>9.0909090909090912E-2</v>
      </c>
      <c r="BG40" s="185">
        <v>0</v>
      </c>
      <c r="BH40" s="184">
        <v>44</v>
      </c>
      <c r="BI40" s="185">
        <v>0.69841269841269837</v>
      </c>
      <c r="BJ40" s="185">
        <v>0.80487804878048774</v>
      </c>
      <c r="BK40" s="185">
        <v>0.17073170731707318</v>
      </c>
      <c r="BL40" s="185">
        <v>2.4390243902439025E-2</v>
      </c>
      <c r="BM40" s="185">
        <v>0</v>
      </c>
      <c r="BN40" s="185">
        <v>0</v>
      </c>
      <c r="BO40" s="184">
        <v>41</v>
      </c>
      <c r="BP40" s="185">
        <v>0.65079365079365081</v>
      </c>
      <c r="BQ40" s="185">
        <v>0.9767441860465117</v>
      </c>
      <c r="BR40" s="185">
        <v>2.3255813953488372E-2</v>
      </c>
      <c r="BS40" s="185">
        <v>0</v>
      </c>
      <c r="BT40" s="185">
        <v>0</v>
      </c>
      <c r="BU40" s="185">
        <v>0</v>
      </c>
      <c r="BV40" s="184">
        <v>43</v>
      </c>
      <c r="BW40" s="185">
        <v>0.68253968253968256</v>
      </c>
      <c r="BX40" s="185">
        <v>0.93023255813953487</v>
      </c>
      <c r="BY40" s="185">
        <v>6.9767441860465129E-2</v>
      </c>
      <c r="BZ40" s="185">
        <v>0</v>
      </c>
      <c r="CA40" s="185">
        <v>0</v>
      </c>
      <c r="CB40" s="185">
        <v>0</v>
      </c>
      <c r="CC40" s="184">
        <v>43</v>
      </c>
      <c r="CD40" s="185">
        <v>0.68253968253968256</v>
      </c>
      <c r="CE40" s="185">
        <v>0.78378378378378377</v>
      </c>
      <c r="CF40" s="185">
        <v>0.16216216216216217</v>
      </c>
      <c r="CG40" s="185">
        <v>5.405405405405405E-2</v>
      </c>
      <c r="CH40" s="185">
        <v>0</v>
      </c>
      <c r="CI40" s="185">
        <v>0</v>
      </c>
      <c r="CJ40" s="184">
        <v>37</v>
      </c>
      <c r="CK40" s="185">
        <v>0.58730158730158732</v>
      </c>
      <c r="CL40" s="185">
        <v>0.95454545454545447</v>
      </c>
      <c r="CM40" s="185">
        <v>4.5454545454545456E-2</v>
      </c>
      <c r="CN40" s="185">
        <v>0</v>
      </c>
      <c r="CO40" s="185">
        <v>0</v>
      </c>
      <c r="CP40" s="185">
        <v>0</v>
      </c>
      <c r="CQ40" s="184">
        <v>44</v>
      </c>
      <c r="CR40" s="185">
        <v>0.69841269841269837</v>
      </c>
      <c r="CS40" s="185">
        <v>0.89655172413793105</v>
      </c>
      <c r="CT40" s="185">
        <v>6.8965517241379309E-2</v>
      </c>
      <c r="CU40" s="185">
        <v>0</v>
      </c>
      <c r="CV40" s="185">
        <v>3.4482758620689655E-2</v>
      </c>
      <c r="CW40" s="185">
        <v>0</v>
      </c>
      <c r="CX40" s="184">
        <v>29</v>
      </c>
      <c r="CY40" s="185">
        <v>0.46031746031746029</v>
      </c>
      <c r="CZ40" s="185">
        <v>0.53846153846153855</v>
      </c>
      <c r="DA40" s="185">
        <v>0.38461538461538458</v>
      </c>
      <c r="DB40" s="185">
        <v>7.6923076923076927E-2</v>
      </c>
      <c r="DC40" s="185">
        <v>0</v>
      </c>
      <c r="DD40" s="185">
        <v>0</v>
      </c>
      <c r="DE40" s="184">
        <v>26</v>
      </c>
      <c r="DF40" s="185">
        <v>0.41269841269841268</v>
      </c>
      <c r="DG40" s="185">
        <v>0.5</v>
      </c>
      <c r="DH40" s="185">
        <v>0.38461538461538458</v>
      </c>
      <c r="DI40" s="185">
        <v>7.6923076923076927E-2</v>
      </c>
      <c r="DJ40" s="185">
        <v>3.8461538461538464E-2</v>
      </c>
      <c r="DK40" s="185">
        <v>0</v>
      </c>
      <c r="DL40" s="184">
        <v>26</v>
      </c>
      <c r="DM40" s="185">
        <v>0.41269841269841268</v>
      </c>
      <c r="DN40" s="185">
        <v>0.54166666666666663</v>
      </c>
      <c r="DO40" s="185">
        <v>0.41666666666666657</v>
      </c>
      <c r="DP40" s="185">
        <v>4.1666666666666664E-2</v>
      </c>
      <c r="DQ40" s="185">
        <v>0</v>
      </c>
      <c r="DR40" s="185">
        <v>0</v>
      </c>
      <c r="DS40" s="184">
        <v>24</v>
      </c>
      <c r="DT40" s="185">
        <v>0.38095238095238093</v>
      </c>
      <c r="DU40" s="185">
        <v>0.35000000000000003</v>
      </c>
      <c r="DV40" s="185">
        <v>0.60000000000000009</v>
      </c>
      <c r="DW40" s="185">
        <v>0.05</v>
      </c>
      <c r="DX40" s="185">
        <v>0</v>
      </c>
      <c r="DY40" s="185">
        <v>0</v>
      </c>
      <c r="DZ40" s="184">
        <v>20</v>
      </c>
      <c r="EA40" s="185">
        <v>0.31746031746031744</v>
      </c>
      <c r="EB40" s="185">
        <v>0.52631578947368418</v>
      </c>
      <c r="EC40" s="185">
        <v>0.36842105263157898</v>
      </c>
      <c r="ED40" s="185">
        <v>0.10526315789473684</v>
      </c>
      <c r="EE40" s="185">
        <v>0</v>
      </c>
      <c r="EF40" s="185">
        <v>0</v>
      </c>
      <c r="EG40" s="184">
        <v>19</v>
      </c>
      <c r="EH40" s="185">
        <v>0.30158730158730157</v>
      </c>
      <c r="EI40" s="185">
        <v>0.95454545454545447</v>
      </c>
      <c r="EJ40" s="185">
        <v>4.5454545454545456E-2</v>
      </c>
      <c r="EK40" s="185">
        <v>0</v>
      </c>
      <c r="EL40" s="185">
        <v>0</v>
      </c>
      <c r="EM40" s="185">
        <v>0</v>
      </c>
      <c r="EN40" s="184">
        <v>44</v>
      </c>
      <c r="EO40" s="185">
        <v>0.69841269841269837</v>
      </c>
      <c r="EP40" s="185">
        <v>0.7142857142857143</v>
      </c>
      <c r="EQ40" s="185">
        <v>0.19047619047619047</v>
      </c>
      <c r="ER40" s="185">
        <v>9.5238095238095233E-2</v>
      </c>
      <c r="ES40" s="185">
        <v>0</v>
      </c>
      <c r="ET40" s="185">
        <v>0</v>
      </c>
      <c r="EU40" s="184">
        <v>21</v>
      </c>
      <c r="EV40" s="185">
        <v>0.33333333333333331</v>
      </c>
      <c r="EW40" s="185">
        <v>0.82608695652173914</v>
      </c>
      <c r="EX40" s="185">
        <v>0.17391304347826086</v>
      </c>
      <c r="EY40" s="185">
        <v>0</v>
      </c>
      <c r="EZ40" s="185">
        <v>0</v>
      </c>
      <c r="FA40" s="185">
        <v>0</v>
      </c>
      <c r="FB40" s="184">
        <v>23</v>
      </c>
      <c r="FC40" s="185">
        <v>0.36507936507936506</v>
      </c>
      <c r="FD40" s="185">
        <v>0.73913043478260876</v>
      </c>
      <c r="FE40" s="185">
        <v>0.21739130434782608</v>
      </c>
      <c r="FF40" s="185">
        <v>4.3478260869565216E-2</v>
      </c>
      <c r="FG40" s="185">
        <v>0</v>
      </c>
      <c r="FH40" s="185">
        <v>0</v>
      </c>
      <c r="FI40" s="184">
        <v>23</v>
      </c>
      <c r="FJ40" s="185">
        <v>0.36507936507936506</v>
      </c>
      <c r="FK40" s="185">
        <v>0.79166666666666663</v>
      </c>
      <c r="FL40" s="185">
        <v>0.16666666666666666</v>
      </c>
      <c r="FM40" s="185">
        <v>4.1666666666666664E-2</v>
      </c>
      <c r="FN40" s="185">
        <v>0</v>
      </c>
      <c r="FO40" s="185">
        <v>0</v>
      </c>
      <c r="FP40" s="184">
        <v>24</v>
      </c>
      <c r="FQ40" s="185">
        <v>0.38095238095238093</v>
      </c>
      <c r="FR40" s="185">
        <v>0.82758620689655182</v>
      </c>
      <c r="FS40" s="185">
        <v>3.4482758620689655E-2</v>
      </c>
      <c r="FT40" s="185">
        <v>6.8965517241379309E-2</v>
      </c>
      <c r="FU40" s="185">
        <v>6.8965517241379309E-2</v>
      </c>
      <c r="FV40" s="185">
        <v>0</v>
      </c>
      <c r="FW40" s="184">
        <v>29</v>
      </c>
      <c r="FX40" s="185">
        <v>0.46031746031746029</v>
      </c>
      <c r="FY40" s="185">
        <v>0.72</v>
      </c>
      <c r="FZ40" s="185">
        <v>0.12000000000000001</v>
      </c>
      <c r="GA40" s="185">
        <v>0.12000000000000001</v>
      </c>
      <c r="GB40" s="185">
        <v>0.04</v>
      </c>
      <c r="GC40" s="185">
        <v>0</v>
      </c>
      <c r="GD40" s="184">
        <v>25</v>
      </c>
      <c r="GE40" s="185">
        <v>0.3968253968253968</v>
      </c>
      <c r="GF40" s="185">
        <v>0.71428571428571419</v>
      </c>
      <c r="GG40" s="185">
        <v>0.2142857142857143</v>
      </c>
      <c r="GH40" s="185">
        <v>0</v>
      </c>
      <c r="GI40" s="185">
        <v>7.1428571428571425E-2</v>
      </c>
      <c r="GJ40" s="185">
        <v>0</v>
      </c>
      <c r="GK40" s="184">
        <v>14</v>
      </c>
      <c r="GL40" s="185">
        <v>0.22222222222222221</v>
      </c>
      <c r="GM40" s="187" t="s">
        <v>232</v>
      </c>
      <c r="GN40" s="187" t="s">
        <v>232</v>
      </c>
      <c r="GO40" s="187" t="s">
        <v>232</v>
      </c>
      <c r="GP40" s="187" t="s">
        <v>232</v>
      </c>
      <c r="GQ40" s="187" t="s">
        <v>232</v>
      </c>
      <c r="GR40" s="184">
        <v>0</v>
      </c>
      <c r="GS40" s="185">
        <v>0</v>
      </c>
      <c r="GT40" s="187" t="s">
        <v>232</v>
      </c>
      <c r="GU40" s="187" t="s">
        <v>232</v>
      </c>
      <c r="GV40" s="187" t="s">
        <v>232</v>
      </c>
      <c r="GW40" s="187" t="s">
        <v>232</v>
      </c>
      <c r="GX40" s="187" t="s">
        <v>232</v>
      </c>
      <c r="GY40" s="184">
        <v>0</v>
      </c>
      <c r="GZ40" s="185">
        <v>0</v>
      </c>
      <c r="HA40" s="187" t="s">
        <v>232</v>
      </c>
      <c r="HB40" s="187" t="s">
        <v>232</v>
      </c>
      <c r="HC40" s="187" t="s">
        <v>232</v>
      </c>
      <c r="HD40" s="187" t="s">
        <v>232</v>
      </c>
      <c r="HE40" s="187" t="s">
        <v>232</v>
      </c>
      <c r="HF40" s="184">
        <v>0</v>
      </c>
      <c r="HG40" s="185">
        <v>0</v>
      </c>
      <c r="HH40" s="186">
        <v>9.6585365853658534</v>
      </c>
      <c r="HI40" s="184">
        <v>41</v>
      </c>
      <c r="HJ40" s="185">
        <v>0.65079365079365081</v>
      </c>
      <c r="HK40" s="185">
        <v>0.44444444444444442</v>
      </c>
      <c r="HL40" s="185">
        <v>0.42222222222222222</v>
      </c>
      <c r="HM40" s="185">
        <v>0.1111111111111111</v>
      </c>
      <c r="HN40" s="185">
        <v>2.2222222222222223E-2</v>
      </c>
      <c r="HO40" s="185">
        <v>0</v>
      </c>
      <c r="HP40" s="184">
        <v>45</v>
      </c>
      <c r="HQ40" s="185">
        <v>0.7142857142857143</v>
      </c>
      <c r="HR40" s="185">
        <v>0.51162790697674421</v>
      </c>
      <c r="HS40" s="185">
        <v>6.9767441860465129E-2</v>
      </c>
      <c r="HT40" s="185">
        <v>4.6511627906976744E-2</v>
      </c>
      <c r="HU40" s="185">
        <v>0.13953488372093026</v>
      </c>
      <c r="HV40" s="185">
        <v>0</v>
      </c>
      <c r="HW40" s="185">
        <v>2.3255813953488372E-2</v>
      </c>
      <c r="HX40" s="185">
        <v>0.11627906976744186</v>
      </c>
      <c r="HY40" s="185">
        <v>0.13953488372093026</v>
      </c>
      <c r="HZ40" s="185">
        <v>2.3255813953488372E-2</v>
      </c>
      <c r="IA40" s="185">
        <v>0.2558139534883721</v>
      </c>
      <c r="IB40" s="184">
        <v>43</v>
      </c>
      <c r="IC40" s="185">
        <v>0.68253968253968256</v>
      </c>
      <c r="ID40" s="186">
        <v>1.9705882352941178</v>
      </c>
      <c r="IE40" s="184">
        <v>34</v>
      </c>
      <c r="IF40" s="185">
        <v>0.53968253968253965</v>
      </c>
      <c r="IG40" s="185">
        <v>0.26984126984126983</v>
      </c>
      <c r="IH40" s="185">
        <v>1</v>
      </c>
      <c r="II40" s="185">
        <v>0</v>
      </c>
      <c r="IJ40" s="184">
        <v>39</v>
      </c>
      <c r="IK40" s="185">
        <v>0.61904761904761907</v>
      </c>
      <c r="IL40" s="185">
        <v>1</v>
      </c>
      <c r="IM40" s="185">
        <v>0</v>
      </c>
      <c r="IN40" s="184">
        <v>16</v>
      </c>
      <c r="IO40" s="185">
        <v>0.25396825396825395</v>
      </c>
      <c r="IP40" s="185">
        <v>1</v>
      </c>
      <c r="IQ40" s="185">
        <v>0</v>
      </c>
      <c r="IR40" s="184">
        <v>24</v>
      </c>
      <c r="IS40" s="185">
        <v>0.38095238095238093</v>
      </c>
      <c r="IT40" s="185">
        <v>1</v>
      </c>
      <c r="IU40" s="185">
        <v>0</v>
      </c>
      <c r="IV40" s="184">
        <v>41</v>
      </c>
      <c r="IW40" s="185">
        <v>0.65079365079365081</v>
      </c>
      <c r="IX40" s="185">
        <v>1</v>
      </c>
      <c r="IY40" s="185">
        <v>0</v>
      </c>
      <c r="IZ40" s="184">
        <v>37</v>
      </c>
      <c r="JA40" s="185">
        <v>0.58730158730158732</v>
      </c>
      <c r="JB40" s="185">
        <v>0.1111111111111111</v>
      </c>
      <c r="JC40" s="185">
        <v>0.40476190476190477</v>
      </c>
      <c r="JD40" s="185">
        <v>0.59523809523809523</v>
      </c>
      <c r="JE40" s="184">
        <v>42</v>
      </c>
      <c r="JF40" s="185">
        <v>0.66666666666666663</v>
      </c>
      <c r="JG40" s="185">
        <v>0.11904761904761904</v>
      </c>
      <c r="JH40" s="185">
        <v>0.14285714285714288</v>
      </c>
      <c r="JI40" s="185">
        <v>0.26190476190476192</v>
      </c>
      <c r="JJ40" s="185">
        <v>0.38095238095238093</v>
      </c>
      <c r="JK40" s="185">
        <v>9.5238095238095233E-2</v>
      </c>
      <c r="JL40" s="184">
        <v>42</v>
      </c>
      <c r="JM40" s="185">
        <v>0.66666666666666663</v>
      </c>
      <c r="JN40" s="184">
        <v>40</v>
      </c>
      <c r="JO40" s="185">
        <v>0.63492063492063489</v>
      </c>
      <c r="JP40" s="185" t="s">
        <v>232</v>
      </c>
      <c r="JQ40" s="185" t="s">
        <v>232</v>
      </c>
      <c r="JR40" s="185" t="s">
        <v>232</v>
      </c>
      <c r="JS40" s="185" t="s">
        <v>232</v>
      </c>
      <c r="JT40" s="185" t="s">
        <v>232</v>
      </c>
      <c r="JU40" s="184">
        <v>0</v>
      </c>
      <c r="JV40" s="185">
        <v>0</v>
      </c>
      <c r="JW40" s="185">
        <v>4.6511627906976744E-2</v>
      </c>
      <c r="JX40" s="185">
        <v>0</v>
      </c>
      <c r="JY40" s="185">
        <v>0</v>
      </c>
      <c r="JZ40" s="185">
        <v>0.95348837209302328</v>
      </c>
      <c r="KA40" s="185">
        <v>0</v>
      </c>
      <c r="KB40" s="184">
        <v>43</v>
      </c>
      <c r="KC40" s="185">
        <v>0.68253968253968256</v>
      </c>
      <c r="KD40" s="185">
        <v>0.87804878048780488</v>
      </c>
      <c r="KE40" s="185">
        <v>7.3170731707317083E-2</v>
      </c>
      <c r="KF40" s="185">
        <v>2.4390243902439025E-2</v>
      </c>
      <c r="KG40" s="185">
        <v>0</v>
      </c>
      <c r="KH40" s="185">
        <v>0</v>
      </c>
      <c r="KI40" s="185">
        <v>0</v>
      </c>
      <c r="KJ40" s="185">
        <v>2.4390243902439025E-2</v>
      </c>
      <c r="KK40" s="185">
        <v>0</v>
      </c>
      <c r="KL40" s="185">
        <v>0</v>
      </c>
      <c r="KM40" s="184">
        <v>41</v>
      </c>
      <c r="KN40" s="188">
        <v>0.65079365079365081</v>
      </c>
    </row>
    <row r="41" spans="1:300" s="150" customFormat="1" ht="24" customHeight="1" x14ac:dyDescent="0.25">
      <c r="A41" s="173">
        <v>157</v>
      </c>
      <c r="B41" s="174" t="s">
        <v>265</v>
      </c>
      <c r="C41" s="175" t="s">
        <v>4</v>
      </c>
      <c r="D41" s="175" t="s">
        <v>0</v>
      </c>
      <c r="E41" s="176">
        <v>70</v>
      </c>
      <c r="F41" s="177">
        <v>7.2463768115942032E-2</v>
      </c>
      <c r="G41" s="177">
        <v>0.92753623188405798</v>
      </c>
      <c r="H41" s="176">
        <v>69</v>
      </c>
      <c r="I41" s="177">
        <v>0.98571428571428577</v>
      </c>
      <c r="J41" s="177">
        <v>0.96923076923076923</v>
      </c>
      <c r="K41" s="177">
        <v>3.0769230769230771E-2</v>
      </c>
      <c r="L41" s="176">
        <v>65</v>
      </c>
      <c r="M41" s="177">
        <v>0.9285714285714286</v>
      </c>
      <c r="N41" s="177">
        <v>0.76923076923076927</v>
      </c>
      <c r="O41" s="177">
        <v>0.23076923076923078</v>
      </c>
      <c r="P41" s="176">
        <v>65</v>
      </c>
      <c r="Q41" s="177">
        <v>0.9285714285714286</v>
      </c>
      <c r="R41" s="177">
        <v>0.17142857142857143</v>
      </c>
      <c r="S41" s="177">
        <v>4.2857142857142858E-2</v>
      </c>
      <c r="T41" s="177">
        <v>0.54285714285714282</v>
      </c>
      <c r="U41" s="177">
        <v>0.1</v>
      </c>
      <c r="V41" s="177">
        <v>0.15714285714285714</v>
      </c>
      <c r="W41" s="177">
        <v>2.8571428571428571E-2</v>
      </c>
      <c r="X41" s="177">
        <v>2.8571428571428571E-2</v>
      </c>
      <c r="Y41" s="177">
        <v>5.7142857142857141E-2</v>
      </c>
      <c r="Z41" s="177">
        <v>5.7142857142857141E-2</v>
      </c>
      <c r="AA41" s="177">
        <v>2.8571428571428571E-2</v>
      </c>
      <c r="AB41" s="177">
        <v>2.8571428571428571E-2</v>
      </c>
      <c r="AC41" s="177">
        <v>0.24285714285714285</v>
      </c>
      <c r="AD41" s="176">
        <v>70</v>
      </c>
      <c r="AE41" s="177">
        <v>1</v>
      </c>
      <c r="AF41" s="177">
        <v>0.7</v>
      </c>
      <c r="AG41" s="176">
        <v>49</v>
      </c>
      <c r="AH41" s="177">
        <v>0.27272727272727271</v>
      </c>
      <c r="AI41" s="177">
        <v>0.39999999999999997</v>
      </c>
      <c r="AJ41" s="177">
        <v>7.2727272727272724E-2</v>
      </c>
      <c r="AK41" s="177">
        <v>0.12727272727272726</v>
      </c>
      <c r="AL41" s="177">
        <v>0.38181818181818178</v>
      </c>
      <c r="AM41" s="177">
        <v>9.0909090909090898E-2</v>
      </c>
      <c r="AN41" s="177">
        <v>0.2181818181818182</v>
      </c>
      <c r="AO41" s="177">
        <v>0.12727272727272726</v>
      </c>
      <c r="AP41" s="177">
        <v>0.12727272727272726</v>
      </c>
      <c r="AQ41" s="177">
        <v>0.1818181818181818</v>
      </c>
      <c r="AR41" s="176">
        <v>55</v>
      </c>
      <c r="AS41" s="177">
        <v>0.7857142857142857</v>
      </c>
      <c r="AT41" s="178">
        <v>9.53125</v>
      </c>
      <c r="AU41" s="176">
        <v>64</v>
      </c>
      <c r="AV41" s="177">
        <v>0.91428571428571426</v>
      </c>
      <c r="AW41" s="178">
        <v>9.7142857142857135</v>
      </c>
      <c r="AX41" s="176">
        <v>63</v>
      </c>
      <c r="AY41" s="177">
        <v>0.9</v>
      </c>
      <c r="AZ41" s="178">
        <v>9.6779661016949152</v>
      </c>
      <c r="BA41" s="176">
        <v>59</v>
      </c>
      <c r="BB41" s="177">
        <v>0.84285714285714286</v>
      </c>
      <c r="BC41" s="177">
        <v>0.70149253731343275</v>
      </c>
      <c r="BD41" s="177">
        <v>0.19402985074626866</v>
      </c>
      <c r="BE41" s="177">
        <v>0.10447761194029852</v>
      </c>
      <c r="BF41" s="177">
        <v>0</v>
      </c>
      <c r="BG41" s="177">
        <v>0</v>
      </c>
      <c r="BH41" s="176">
        <v>67</v>
      </c>
      <c r="BI41" s="177">
        <v>0.95714285714285718</v>
      </c>
      <c r="BJ41" s="177">
        <v>0.87692307692307692</v>
      </c>
      <c r="BK41" s="177">
        <v>0.12307692307692308</v>
      </c>
      <c r="BL41" s="177">
        <v>0</v>
      </c>
      <c r="BM41" s="177">
        <v>0</v>
      </c>
      <c r="BN41" s="177">
        <v>0</v>
      </c>
      <c r="BO41" s="176">
        <v>65</v>
      </c>
      <c r="BP41" s="177">
        <v>0.9285714285714286</v>
      </c>
      <c r="BQ41" s="177">
        <v>0.82608695652173914</v>
      </c>
      <c r="BR41" s="177">
        <v>0.17391304347826089</v>
      </c>
      <c r="BS41" s="177">
        <v>0</v>
      </c>
      <c r="BT41" s="177">
        <v>0</v>
      </c>
      <c r="BU41" s="177">
        <v>0</v>
      </c>
      <c r="BV41" s="176">
        <v>69</v>
      </c>
      <c r="BW41" s="177">
        <v>0.98571428571428577</v>
      </c>
      <c r="BX41" s="177">
        <v>0.84057971014492761</v>
      </c>
      <c r="BY41" s="177">
        <v>0.15942028985507245</v>
      </c>
      <c r="BZ41" s="177">
        <v>0</v>
      </c>
      <c r="CA41" s="177">
        <v>0</v>
      </c>
      <c r="CB41" s="177">
        <v>0</v>
      </c>
      <c r="CC41" s="176">
        <v>69</v>
      </c>
      <c r="CD41" s="177">
        <v>0.98571428571428577</v>
      </c>
      <c r="CE41" s="177">
        <v>0.703125</v>
      </c>
      <c r="CF41" s="177">
        <v>0.21875</v>
      </c>
      <c r="CG41" s="177">
        <v>4.6875E-2</v>
      </c>
      <c r="CH41" s="177">
        <v>3.125E-2</v>
      </c>
      <c r="CI41" s="177">
        <v>0</v>
      </c>
      <c r="CJ41" s="176">
        <v>64</v>
      </c>
      <c r="CK41" s="177">
        <v>0.91428571428571426</v>
      </c>
      <c r="CL41" s="177">
        <v>0.75362318840579712</v>
      </c>
      <c r="CM41" s="177">
        <v>0.20289855072463769</v>
      </c>
      <c r="CN41" s="177">
        <v>4.3478260869565223E-2</v>
      </c>
      <c r="CO41" s="177">
        <v>0</v>
      </c>
      <c r="CP41" s="177">
        <v>0</v>
      </c>
      <c r="CQ41" s="176">
        <v>69</v>
      </c>
      <c r="CR41" s="177">
        <v>0.98571428571428577</v>
      </c>
      <c r="CS41" s="177">
        <v>0.875</v>
      </c>
      <c r="CT41" s="177">
        <v>7.5000000000000011E-2</v>
      </c>
      <c r="CU41" s="177">
        <v>0.05</v>
      </c>
      <c r="CV41" s="177">
        <v>0</v>
      </c>
      <c r="CW41" s="177">
        <v>0</v>
      </c>
      <c r="CX41" s="176">
        <v>40</v>
      </c>
      <c r="CY41" s="177">
        <v>0.5714285714285714</v>
      </c>
      <c r="CZ41" s="177">
        <v>0.5</v>
      </c>
      <c r="DA41" s="177">
        <v>0.36111111111111116</v>
      </c>
      <c r="DB41" s="177">
        <v>0.1388888888888889</v>
      </c>
      <c r="DC41" s="177">
        <v>0</v>
      </c>
      <c r="DD41" s="177">
        <v>0</v>
      </c>
      <c r="DE41" s="176">
        <v>36</v>
      </c>
      <c r="DF41" s="177">
        <v>0.51428571428571423</v>
      </c>
      <c r="DG41" s="177">
        <v>0.32</v>
      </c>
      <c r="DH41" s="177">
        <v>0.48</v>
      </c>
      <c r="DI41" s="177">
        <v>0.12</v>
      </c>
      <c r="DJ41" s="177">
        <v>0.08</v>
      </c>
      <c r="DK41" s="177">
        <v>0</v>
      </c>
      <c r="DL41" s="176">
        <v>25</v>
      </c>
      <c r="DM41" s="177">
        <v>0.35714285714285715</v>
      </c>
      <c r="DN41" s="177">
        <v>0.38461538461538458</v>
      </c>
      <c r="DO41" s="177">
        <v>0.34615384615384615</v>
      </c>
      <c r="DP41" s="177">
        <v>0.15384615384615383</v>
      </c>
      <c r="DQ41" s="177">
        <v>0.11538461538461539</v>
      </c>
      <c r="DR41" s="177">
        <v>0</v>
      </c>
      <c r="DS41" s="176">
        <v>26</v>
      </c>
      <c r="DT41" s="177">
        <v>0.37142857142857144</v>
      </c>
      <c r="DU41" s="177">
        <v>0.43999999999999995</v>
      </c>
      <c r="DV41" s="177">
        <v>0.36</v>
      </c>
      <c r="DW41" s="177">
        <v>0.16</v>
      </c>
      <c r="DX41" s="177">
        <v>0</v>
      </c>
      <c r="DY41" s="177">
        <v>0.04</v>
      </c>
      <c r="DZ41" s="176">
        <v>25</v>
      </c>
      <c r="EA41" s="177">
        <v>0.35714285714285715</v>
      </c>
      <c r="EB41" s="177">
        <v>0.37499999999999994</v>
      </c>
      <c r="EC41" s="177">
        <v>0.5</v>
      </c>
      <c r="ED41" s="177">
        <v>0.125</v>
      </c>
      <c r="EE41" s="177">
        <v>0</v>
      </c>
      <c r="EF41" s="177">
        <v>0</v>
      </c>
      <c r="EG41" s="176">
        <v>24</v>
      </c>
      <c r="EH41" s="177">
        <v>0.34285714285714286</v>
      </c>
      <c r="EI41" s="177">
        <v>0.83870967741935487</v>
      </c>
      <c r="EJ41" s="177">
        <v>0.14516129032258066</v>
      </c>
      <c r="EK41" s="177">
        <v>1.6129032258064516E-2</v>
      </c>
      <c r="EL41" s="177">
        <v>0</v>
      </c>
      <c r="EM41" s="177">
        <v>0</v>
      </c>
      <c r="EN41" s="176">
        <v>62</v>
      </c>
      <c r="EO41" s="177">
        <v>0.88571428571428568</v>
      </c>
      <c r="EP41" s="177">
        <v>0.60526315789473684</v>
      </c>
      <c r="EQ41" s="177">
        <v>0.31578947368421056</v>
      </c>
      <c r="ER41" s="177">
        <v>7.8947368421052641E-2</v>
      </c>
      <c r="ES41" s="177">
        <v>0</v>
      </c>
      <c r="ET41" s="177">
        <v>0</v>
      </c>
      <c r="EU41" s="176">
        <v>38</v>
      </c>
      <c r="EV41" s="177">
        <v>0.54285714285714282</v>
      </c>
      <c r="EW41" s="177">
        <v>0.62068965517241381</v>
      </c>
      <c r="EX41" s="177">
        <v>0.31034482758620691</v>
      </c>
      <c r="EY41" s="177">
        <v>6.8965517241379309E-2</v>
      </c>
      <c r="EZ41" s="177">
        <v>0</v>
      </c>
      <c r="FA41" s="177">
        <v>0</v>
      </c>
      <c r="FB41" s="176">
        <v>29</v>
      </c>
      <c r="FC41" s="177">
        <v>0.41428571428571431</v>
      </c>
      <c r="FD41" s="177">
        <v>0.80555555555555558</v>
      </c>
      <c r="FE41" s="177">
        <v>0.11111111111111112</v>
      </c>
      <c r="FF41" s="177">
        <v>5.5555555555555559E-2</v>
      </c>
      <c r="FG41" s="177">
        <v>0</v>
      </c>
      <c r="FH41" s="177">
        <v>2.777777777777778E-2</v>
      </c>
      <c r="FI41" s="176">
        <v>36</v>
      </c>
      <c r="FJ41" s="177">
        <v>0.51428571428571423</v>
      </c>
      <c r="FK41" s="177">
        <v>0.84375</v>
      </c>
      <c r="FL41" s="177">
        <v>9.375E-2</v>
      </c>
      <c r="FM41" s="177">
        <v>3.125E-2</v>
      </c>
      <c r="FN41" s="177">
        <v>0</v>
      </c>
      <c r="FO41" s="177">
        <v>3.125E-2</v>
      </c>
      <c r="FP41" s="176">
        <v>32</v>
      </c>
      <c r="FQ41" s="177">
        <v>0.45714285714285713</v>
      </c>
      <c r="FR41" s="177">
        <v>0.5714285714285714</v>
      </c>
      <c r="FS41" s="177">
        <v>0.25714285714285712</v>
      </c>
      <c r="FT41" s="177">
        <v>0.11428571428571428</v>
      </c>
      <c r="FU41" s="177">
        <v>0</v>
      </c>
      <c r="FV41" s="177">
        <v>5.7142857142857141E-2</v>
      </c>
      <c r="FW41" s="176">
        <v>35</v>
      </c>
      <c r="FX41" s="177">
        <v>0.5</v>
      </c>
      <c r="FY41" s="177">
        <v>0.57692307692307687</v>
      </c>
      <c r="FZ41" s="177">
        <v>0.26923076923076922</v>
      </c>
      <c r="GA41" s="177">
        <v>0.11538461538461539</v>
      </c>
      <c r="GB41" s="177">
        <v>0</v>
      </c>
      <c r="GC41" s="177">
        <v>3.8461538461538457E-2</v>
      </c>
      <c r="GD41" s="176">
        <v>26</v>
      </c>
      <c r="GE41" s="177">
        <v>0.37142857142857144</v>
      </c>
      <c r="GF41" s="177">
        <v>0.60869565217391308</v>
      </c>
      <c r="GG41" s="177">
        <v>0.21739130434782608</v>
      </c>
      <c r="GH41" s="177">
        <v>8.6956521739130446E-2</v>
      </c>
      <c r="GI41" s="177">
        <v>8.6956521739130446E-2</v>
      </c>
      <c r="GJ41" s="177">
        <v>0</v>
      </c>
      <c r="GK41" s="176">
        <v>23</v>
      </c>
      <c r="GL41" s="177">
        <v>0.32857142857142857</v>
      </c>
      <c r="GM41" s="179" t="s">
        <v>232</v>
      </c>
      <c r="GN41" s="179" t="s">
        <v>232</v>
      </c>
      <c r="GO41" s="179" t="s">
        <v>232</v>
      </c>
      <c r="GP41" s="179" t="s">
        <v>232</v>
      </c>
      <c r="GQ41" s="179" t="s">
        <v>232</v>
      </c>
      <c r="GR41" s="176">
        <v>0</v>
      </c>
      <c r="GS41" s="177">
        <v>0</v>
      </c>
      <c r="GT41" s="179" t="s">
        <v>232</v>
      </c>
      <c r="GU41" s="179" t="s">
        <v>232</v>
      </c>
      <c r="GV41" s="179" t="s">
        <v>232</v>
      </c>
      <c r="GW41" s="179" t="s">
        <v>232</v>
      </c>
      <c r="GX41" s="179" t="s">
        <v>232</v>
      </c>
      <c r="GY41" s="176">
        <v>0</v>
      </c>
      <c r="GZ41" s="177">
        <v>0</v>
      </c>
      <c r="HA41" s="179" t="s">
        <v>232</v>
      </c>
      <c r="HB41" s="179" t="s">
        <v>232</v>
      </c>
      <c r="HC41" s="179" t="s">
        <v>232</v>
      </c>
      <c r="HD41" s="179" t="s">
        <v>232</v>
      </c>
      <c r="HE41" s="179" t="s">
        <v>232</v>
      </c>
      <c r="HF41" s="176">
        <v>0</v>
      </c>
      <c r="HG41" s="177">
        <v>0</v>
      </c>
      <c r="HH41" s="178">
        <v>9.2678571428571423</v>
      </c>
      <c r="HI41" s="176">
        <v>56</v>
      </c>
      <c r="HJ41" s="177">
        <v>0.8</v>
      </c>
      <c r="HK41" s="177">
        <v>0.38805970149253732</v>
      </c>
      <c r="HL41" s="177">
        <v>0.55223880597014929</v>
      </c>
      <c r="HM41" s="177">
        <v>5.9701492537313432E-2</v>
      </c>
      <c r="HN41" s="177">
        <v>0</v>
      </c>
      <c r="HO41" s="177">
        <v>0</v>
      </c>
      <c r="HP41" s="176">
        <v>67</v>
      </c>
      <c r="HQ41" s="177">
        <v>0.95714285714285718</v>
      </c>
      <c r="HR41" s="177">
        <v>0.55384615384615388</v>
      </c>
      <c r="HS41" s="177">
        <v>1.5384615384615385E-2</v>
      </c>
      <c r="HT41" s="177">
        <v>1.5384615384615385E-2</v>
      </c>
      <c r="HU41" s="177">
        <v>0.16923076923076921</v>
      </c>
      <c r="HV41" s="177">
        <v>1.5384615384615385E-2</v>
      </c>
      <c r="HW41" s="177">
        <v>7.6923076923076913E-2</v>
      </c>
      <c r="HX41" s="177">
        <v>9.2307692307692313E-2</v>
      </c>
      <c r="HY41" s="177">
        <v>0.16923076923076921</v>
      </c>
      <c r="HZ41" s="177">
        <v>1.5384615384615385E-2</v>
      </c>
      <c r="IA41" s="177">
        <v>0.13846153846153847</v>
      </c>
      <c r="IB41" s="176">
        <v>65</v>
      </c>
      <c r="IC41" s="177">
        <v>0.9285714285714286</v>
      </c>
      <c r="ID41" s="178">
        <v>2.9807692307692308</v>
      </c>
      <c r="IE41" s="176">
        <v>52</v>
      </c>
      <c r="IF41" s="177">
        <v>0.74285714285714288</v>
      </c>
      <c r="IG41" s="177">
        <v>0.34285714285714286</v>
      </c>
      <c r="IH41" s="177">
        <v>0.98245614035087725</v>
      </c>
      <c r="II41" s="177">
        <v>1.7543859649122806E-2</v>
      </c>
      <c r="IJ41" s="176">
        <v>57</v>
      </c>
      <c r="IK41" s="177">
        <v>0.81428571428571428</v>
      </c>
      <c r="IL41" s="177">
        <v>0.79166666666666663</v>
      </c>
      <c r="IM41" s="177">
        <v>0.20833333333333331</v>
      </c>
      <c r="IN41" s="176">
        <v>24</v>
      </c>
      <c r="IO41" s="177">
        <v>0.34285714285714286</v>
      </c>
      <c r="IP41" s="177">
        <v>0.91891891891891897</v>
      </c>
      <c r="IQ41" s="177">
        <v>8.1081081081081086E-2</v>
      </c>
      <c r="IR41" s="176">
        <v>37</v>
      </c>
      <c r="IS41" s="177">
        <v>0.52857142857142858</v>
      </c>
      <c r="IT41" s="177">
        <v>0.98245614035087725</v>
      </c>
      <c r="IU41" s="177">
        <v>1.7543859649122806E-2</v>
      </c>
      <c r="IV41" s="176">
        <v>57</v>
      </c>
      <c r="IW41" s="177">
        <v>0.81428571428571428</v>
      </c>
      <c r="IX41" s="177">
        <v>0.95833333333333326</v>
      </c>
      <c r="IY41" s="177">
        <v>4.1666666666666664E-2</v>
      </c>
      <c r="IZ41" s="176">
        <v>48</v>
      </c>
      <c r="JA41" s="177">
        <v>0.68571428571428572</v>
      </c>
      <c r="JB41" s="177">
        <v>0.11428571428571428</v>
      </c>
      <c r="JC41" s="177">
        <v>0.55384615384615388</v>
      </c>
      <c r="JD41" s="177">
        <v>0.44615384615384618</v>
      </c>
      <c r="JE41" s="176">
        <v>65</v>
      </c>
      <c r="JF41" s="177">
        <v>0.9285714285714286</v>
      </c>
      <c r="JG41" s="177">
        <v>3.7037037037037035E-2</v>
      </c>
      <c r="JH41" s="177">
        <v>5.5555555555555559E-2</v>
      </c>
      <c r="JI41" s="177">
        <v>0.27777777777777779</v>
      </c>
      <c r="JJ41" s="177">
        <v>0.51851851851851849</v>
      </c>
      <c r="JK41" s="177">
        <v>0.11111111111111112</v>
      </c>
      <c r="JL41" s="176">
        <v>54</v>
      </c>
      <c r="JM41" s="177">
        <v>0.77142857142857146</v>
      </c>
      <c r="JN41" s="176">
        <v>52</v>
      </c>
      <c r="JO41" s="177">
        <v>0.74285714285714288</v>
      </c>
      <c r="JP41" s="179">
        <v>0</v>
      </c>
      <c r="JQ41" s="179">
        <v>0</v>
      </c>
      <c r="JR41" s="179">
        <v>0</v>
      </c>
      <c r="JS41" s="179">
        <v>1</v>
      </c>
      <c r="JT41" s="179">
        <v>0</v>
      </c>
      <c r="JU41" s="176">
        <v>1</v>
      </c>
      <c r="JV41" s="177">
        <v>1.4285714285714285E-2</v>
      </c>
      <c r="JW41" s="177">
        <v>0</v>
      </c>
      <c r="JX41" s="177">
        <v>0</v>
      </c>
      <c r="JY41" s="177">
        <v>0</v>
      </c>
      <c r="JZ41" s="177">
        <v>0.984375</v>
      </c>
      <c r="KA41" s="177">
        <v>1.5625E-2</v>
      </c>
      <c r="KB41" s="176">
        <v>64</v>
      </c>
      <c r="KC41" s="177">
        <v>0.91428571428571426</v>
      </c>
      <c r="KD41" s="177">
        <v>0.77777777777777768</v>
      </c>
      <c r="KE41" s="177">
        <v>7.407407407407407E-2</v>
      </c>
      <c r="KF41" s="177">
        <v>5.5555555555555559E-2</v>
      </c>
      <c r="KG41" s="177">
        <v>0</v>
      </c>
      <c r="KH41" s="177">
        <v>0</v>
      </c>
      <c r="KI41" s="177">
        <v>1.8518518518518517E-2</v>
      </c>
      <c r="KJ41" s="177">
        <v>3.7037037037037035E-2</v>
      </c>
      <c r="KK41" s="177">
        <v>7.407407407407407E-2</v>
      </c>
      <c r="KL41" s="177">
        <v>1.8518518518518517E-2</v>
      </c>
      <c r="KM41" s="176">
        <v>54</v>
      </c>
      <c r="KN41" s="180">
        <v>0.77142857142857146</v>
      </c>
    </row>
    <row r="42" spans="1:300" s="150" customFormat="1" ht="24" customHeight="1" x14ac:dyDescent="0.25">
      <c r="A42" s="181">
        <v>159</v>
      </c>
      <c r="B42" s="182" t="s">
        <v>301</v>
      </c>
      <c r="C42" s="183" t="s">
        <v>5</v>
      </c>
      <c r="D42" s="183" t="s">
        <v>0</v>
      </c>
      <c r="E42" s="184">
        <v>78</v>
      </c>
      <c r="F42" s="185">
        <v>0.19480519480519481</v>
      </c>
      <c r="G42" s="185">
        <v>0.80519480519480524</v>
      </c>
      <c r="H42" s="184">
        <v>77</v>
      </c>
      <c r="I42" s="185">
        <v>0.98717948717948723</v>
      </c>
      <c r="J42" s="185">
        <v>0.703125</v>
      </c>
      <c r="K42" s="185">
        <v>0.296875</v>
      </c>
      <c r="L42" s="184">
        <v>64</v>
      </c>
      <c r="M42" s="185">
        <v>0.82051282051282048</v>
      </c>
      <c r="N42" s="185">
        <v>0.41818181818181821</v>
      </c>
      <c r="O42" s="185">
        <v>0.58181818181818179</v>
      </c>
      <c r="P42" s="184">
        <v>55</v>
      </c>
      <c r="Q42" s="185">
        <v>0.70512820512820518</v>
      </c>
      <c r="R42" s="185">
        <v>0.57142857142857151</v>
      </c>
      <c r="S42" s="185">
        <v>6.4935064935064929E-2</v>
      </c>
      <c r="T42" s="185">
        <v>0.12987012987012986</v>
      </c>
      <c r="U42" s="185">
        <v>0</v>
      </c>
      <c r="V42" s="185">
        <v>0.20779220779220778</v>
      </c>
      <c r="W42" s="185">
        <v>5.1948051948051945E-2</v>
      </c>
      <c r="X42" s="185">
        <v>0</v>
      </c>
      <c r="Y42" s="185">
        <v>0.10389610389610389</v>
      </c>
      <c r="Z42" s="185">
        <v>7.792207792207792E-2</v>
      </c>
      <c r="AA42" s="185">
        <v>3.896103896103896E-2</v>
      </c>
      <c r="AB42" s="185">
        <v>1.2987012987012986E-2</v>
      </c>
      <c r="AC42" s="185">
        <v>0.14285714285714288</v>
      </c>
      <c r="AD42" s="184">
        <v>77</v>
      </c>
      <c r="AE42" s="185">
        <v>0.98717948717948723</v>
      </c>
      <c r="AF42" s="185">
        <v>0.87179487179487181</v>
      </c>
      <c r="AG42" s="184">
        <v>68</v>
      </c>
      <c r="AH42" s="185">
        <v>0.61428571428571421</v>
      </c>
      <c r="AI42" s="185">
        <v>9.9999999999999992E-2</v>
      </c>
      <c r="AJ42" s="185">
        <v>4.2857142857142858E-2</v>
      </c>
      <c r="AK42" s="185">
        <v>0.55714285714285716</v>
      </c>
      <c r="AL42" s="185">
        <v>0.5</v>
      </c>
      <c r="AM42" s="185">
        <v>0.55714285714285716</v>
      </c>
      <c r="AN42" s="185">
        <v>0.4285714285714286</v>
      </c>
      <c r="AO42" s="185">
        <v>0.12857142857142856</v>
      </c>
      <c r="AP42" s="185">
        <v>0.12857142857142856</v>
      </c>
      <c r="AQ42" s="185">
        <v>7.1428571428571425E-2</v>
      </c>
      <c r="AR42" s="184">
        <v>70</v>
      </c>
      <c r="AS42" s="185">
        <v>0.89743589743589747</v>
      </c>
      <c r="AT42" s="186">
        <v>9.8000000000000007</v>
      </c>
      <c r="AU42" s="184">
        <v>75</v>
      </c>
      <c r="AV42" s="185">
        <v>0.96153846153846156</v>
      </c>
      <c r="AW42" s="186">
        <v>9.9066666666666663</v>
      </c>
      <c r="AX42" s="184">
        <v>75</v>
      </c>
      <c r="AY42" s="185">
        <v>0.96153846153846156</v>
      </c>
      <c r="AZ42" s="186">
        <v>9.8493150684931514</v>
      </c>
      <c r="BA42" s="184">
        <v>73</v>
      </c>
      <c r="BB42" s="185">
        <v>0.9358974358974359</v>
      </c>
      <c r="BC42" s="185">
        <v>0.7466666666666667</v>
      </c>
      <c r="BD42" s="185">
        <v>0.25333333333333335</v>
      </c>
      <c r="BE42" s="185">
        <v>0</v>
      </c>
      <c r="BF42" s="185">
        <v>0</v>
      </c>
      <c r="BG42" s="185">
        <v>0</v>
      </c>
      <c r="BH42" s="184">
        <v>75</v>
      </c>
      <c r="BI42" s="185">
        <v>0.96153846153846156</v>
      </c>
      <c r="BJ42" s="185">
        <v>0.61842105263157887</v>
      </c>
      <c r="BK42" s="185">
        <v>0.26315789473684209</v>
      </c>
      <c r="BL42" s="185">
        <v>7.8947368421052627E-2</v>
      </c>
      <c r="BM42" s="185">
        <v>2.6315789473684209E-2</v>
      </c>
      <c r="BN42" s="185">
        <v>1.3157894736842105E-2</v>
      </c>
      <c r="BO42" s="184">
        <v>76</v>
      </c>
      <c r="BP42" s="185">
        <v>0.97435897435897434</v>
      </c>
      <c r="BQ42" s="185">
        <v>0.78666666666666663</v>
      </c>
      <c r="BR42" s="185">
        <v>0.17333333333333334</v>
      </c>
      <c r="BS42" s="185">
        <v>0.04</v>
      </c>
      <c r="BT42" s="185">
        <v>0</v>
      </c>
      <c r="BU42" s="185">
        <v>0</v>
      </c>
      <c r="BV42" s="184">
        <v>75</v>
      </c>
      <c r="BW42" s="185">
        <v>0.96153846153846156</v>
      </c>
      <c r="BX42" s="185">
        <v>0.82894736842105254</v>
      </c>
      <c r="BY42" s="185">
        <v>0.15789473684210525</v>
      </c>
      <c r="BZ42" s="185">
        <v>0</v>
      </c>
      <c r="CA42" s="185">
        <v>1.3157894736842105E-2</v>
      </c>
      <c r="CB42" s="185">
        <v>0</v>
      </c>
      <c r="CC42" s="184">
        <v>76</v>
      </c>
      <c r="CD42" s="185">
        <v>0.97435897435897434</v>
      </c>
      <c r="CE42" s="185">
        <v>0.66153846153846152</v>
      </c>
      <c r="CF42" s="185">
        <v>0.23076923076923078</v>
      </c>
      <c r="CG42" s="185">
        <v>9.2307692307692313E-2</v>
      </c>
      <c r="CH42" s="185">
        <v>1.5384615384615385E-2</v>
      </c>
      <c r="CI42" s="185">
        <v>0</v>
      </c>
      <c r="CJ42" s="184">
        <v>65</v>
      </c>
      <c r="CK42" s="185">
        <v>0.83333333333333337</v>
      </c>
      <c r="CL42" s="185">
        <v>0.83783783783783794</v>
      </c>
      <c r="CM42" s="185">
        <v>0.12162162162162163</v>
      </c>
      <c r="CN42" s="185">
        <v>4.0540540540540543E-2</v>
      </c>
      <c r="CO42" s="185">
        <v>0</v>
      </c>
      <c r="CP42" s="185">
        <v>0</v>
      </c>
      <c r="CQ42" s="184">
        <v>74</v>
      </c>
      <c r="CR42" s="185">
        <v>0.94871794871794868</v>
      </c>
      <c r="CS42" s="185">
        <v>0.79999999999999993</v>
      </c>
      <c r="CT42" s="185">
        <v>0.16666666666666666</v>
      </c>
      <c r="CU42" s="185">
        <v>3.3333333333333333E-2</v>
      </c>
      <c r="CV42" s="185">
        <v>0</v>
      </c>
      <c r="CW42" s="185">
        <v>0</v>
      </c>
      <c r="CX42" s="184">
        <v>30</v>
      </c>
      <c r="CY42" s="185">
        <v>0.38461538461538464</v>
      </c>
      <c r="CZ42" s="185">
        <v>0.65217391304347827</v>
      </c>
      <c r="DA42" s="185">
        <v>0.30434782608695649</v>
      </c>
      <c r="DB42" s="185">
        <v>0</v>
      </c>
      <c r="DC42" s="185">
        <v>4.3478260869565216E-2</v>
      </c>
      <c r="DD42" s="185">
        <v>0</v>
      </c>
      <c r="DE42" s="184">
        <v>23</v>
      </c>
      <c r="DF42" s="185">
        <v>0.29487179487179488</v>
      </c>
      <c r="DG42" s="185">
        <v>0.60416666666666663</v>
      </c>
      <c r="DH42" s="185">
        <v>0.33333333333333331</v>
      </c>
      <c r="DI42" s="185">
        <v>6.25E-2</v>
      </c>
      <c r="DJ42" s="185">
        <v>0</v>
      </c>
      <c r="DK42" s="185">
        <v>0</v>
      </c>
      <c r="DL42" s="184">
        <v>48</v>
      </c>
      <c r="DM42" s="185">
        <v>0.61538461538461542</v>
      </c>
      <c r="DN42" s="185">
        <v>0.59183673469387754</v>
      </c>
      <c r="DO42" s="185">
        <v>0.40816326530612246</v>
      </c>
      <c r="DP42" s="185">
        <v>0</v>
      </c>
      <c r="DQ42" s="185">
        <v>0</v>
      </c>
      <c r="DR42" s="185">
        <v>0</v>
      </c>
      <c r="DS42" s="184">
        <v>49</v>
      </c>
      <c r="DT42" s="185">
        <v>0.62820512820512819</v>
      </c>
      <c r="DU42" s="185">
        <v>0.6923076923076924</v>
      </c>
      <c r="DV42" s="185">
        <v>0.30769230769230771</v>
      </c>
      <c r="DW42" s="185">
        <v>0</v>
      </c>
      <c r="DX42" s="185">
        <v>0</v>
      </c>
      <c r="DY42" s="185">
        <v>0</v>
      </c>
      <c r="DZ42" s="184">
        <v>26</v>
      </c>
      <c r="EA42" s="185">
        <v>0.33333333333333331</v>
      </c>
      <c r="EB42" s="185">
        <v>0.73913043478260865</v>
      </c>
      <c r="EC42" s="185">
        <v>0.2608695652173913</v>
      </c>
      <c r="ED42" s="185">
        <v>0</v>
      </c>
      <c r="EE42" s="185">
        <v>0</v>
      </c>
      <c r="EF42" s="185">
        <v>0</v>
      </c>
      <c r="EG42" s="184">
        <v>23</v>
      </c>
      <c r="EH42" s="185">
        <v>0.29487179487179488</v>
      </c>
      <c r="EI42" s="185">
        <v>0.84000000000000008</v>
      </c>
      <c r="EJ42" s="185">
        <v>0.1466666666666667</v>
      </c>
      <c r="EK42" s="185">
        <v>1.3333333333333334E-2</v>
      </c>
      <c r="EL42" s="185">
        <v>0</v>
      </c>
      <c r="EM42" s="185">
        <v>0</v>
      </c>
      <c r="EN42" s="184">
        <v>75</v>
      </c>
      <c r="EO42" s="185">
        <v>0.96153846153846156</v>
      </c>
      <c r="EP42" s="185">
        <v>0.7931034482758621</v>
      </c>
      <c r="EQ42" s="185">
        <v>0.20689655172413793</v>
      </c>
      <c r="ER42" s="185">
        <v>0</v>
      </c>
      <c r="ES42" s="185">
        <v>0</v>
      </c>
      <c r="ET42" s="185">
        <v>0</v>
      </c>
      <c r="EU42" s="184">
        <v>29</v>
      </c>
      <c r="EV42" s="185">
        <v>0.37179487179487181</v>
      </c>
      <c r="EW42" s="185">
        <v>0.80645161290322576</v>
      </c>
      <c r="EX42" s="185">
        <v>0.19354838709677419</v>
      </c>
      <c r="EY42" s="185">
        <v>0</v>
      </c>
      <c r="EZ42" s="185">
        <v>0</v>
      </c>
      <c r="FA42" s="185">
        <v>0</v>
      </c>
      <c r="FB42" s="184">
        <v>31</v>
      </c>
      <c r="FC42" s="185">
        <v>0.39743589743589741</v>
      </c>
      <c r="FD42" s="185">
        <v>0.79999999999999993</v>
      </c>
      <c r="FE42" s="185">
        <v>0.18333333333333335</v>
      </c>
      <c r="FF42" s="185">
        <v>1.6666666666666666E-2</v>
      </c>
      <c r="FG42" s="185">
        <v>0</v>
      </c>
      <c r="FH42" s="185">
        <v>0</v>
      </c>
      <c r="FI42" s="184">
        <v>60</v>
      </c>
      <c r="FJ42" s="185">
        <v>0.76923076923076927</v>
      </c>
      <c r="FK42" s="185">
        <v>0.8421052631578948</v>
      </c>
      <c r="FL42" s="185">
        <v>0.15789473684210525</v>
      </c>
      <c r="FM42" s="185">
        <v>0</v>
      </c>
      <c r="FN42" s="185">
        <v>0</v>
      </c>
      <c r="FO42" s="185">
        <v>0</v>
      </c>
      <c r="FP42" s="184">
        <v>57</v>
      </c>
      <c r="FQ42" s="185">
        <v>0.73076923076923073</v>
      </c>
      <c r="FR42" s="185">
        <v>0.61538461538461542</v>
      </c>
      <c r="FS42" s="185">
        <v>0.38461538461538464</v>
      </c>
      <c r="FT42" s="185">
        <v>0</v>
      </c>
      <c r="FU42" s="185">
        <v>0</v>
      </c>
      <c r="FV42" s="185">
        <v>0</v>
      </c>
      <c r="FW42" s="184">
        <v>13</v>
      </c>
      <c r="FX42" s="185">
        <v>0.16666666666666666</v>
      </c>
      <c r="FY42" s="185">
        <v>0.81818181818181812</v>
      </c>
      <c r="FZ42" s="185">
        <v>0.1818181818181818</v>
      </c>
      <c r="GA42" s="185">
        <v>0</v>
      </c>
      <c r="GB42" s="185">
        <v>0</v>
      </c>
      <c r="GC42" s="185">
        <v>0</v>
      </c>
      <c r="GD42" s="184">
        <v>22</v>
      </c>
      <c r="GE42" s="185">
        <v>0.28205128205128205</v>
      </c>
      <c r="GF42" s="185">
        <v>0.79411764705882359</v>
      </c>
      <c r="GG42" s="185">
        <v>0.11764705882352942</v>
      </c>
      <c r="GH42" s="185">
        <v>5.8823529411764712E-2</v>
      </c>
      <c r="GI42" s="185">
        <v>0</v>
      </c>
      <c r="GJ42" s="185">
        <v>2.9411764705882356E-2</v>
      </c>
      <c r="GK42" s="184">
        <v>34</v>
      </c>
      <c r="GL42" s="185">
        <v>0.4358974358974359</v>
      </c>
      <c r="GM42" s="187" t="s">
        <v>232</v>
      </c>
      <c r="GN42" s="187" t="s">
        <v>232</v>
      </c>
      <c r="GO42" s="187" t="s">
        <v>232</v>
      </c>
      <c r="GP42" s="187" t="s">
        <v>232</v>
      </c>
      <c r="GQ42" s="187" t="s">
        <v>232</v>
      </c>
      <c r="GR42" s="184">
        <v>0</v>
      </c>
      <c r="GS42" s="185">
        <v>0</v>
      </c>
      <c r="GT42" s="187" t="s">
        <v>232</v>
      </c>
      <c r="GU42" s="187" t="s">
        <v>232</v>
      </c>
      <c r="GV42" s="187" t="s">
        <v>232</v>
      </c>
      <c r="GW42" s="187" t="s">
        <v>232</v>
      </c>
      <c r="GX42" s="187" t="s">
        <v>232</v>
      </c>
      <c r="GY42" s="184">
        <v>0</v>
      </c>
      <c r="GZ42" s="185">
        <v>0</v>
      </c>
      <c r="HA42" s="187" t="s">
        <v>232</v>
      </c>
      <c r="HB42" s="187" t="s">
        <v>232</v>
      </c>
      <c r="HC42" s="187" t="s">
        <v>232</v>
      </c>
      <c r="HD42" s="187" t="s">
        <v>232</v>
      </c>
      <c r="HE42" s="187" t="s">
        <v>232</v>
      </c>
      <c r="HF42" s="184">
        <v>0</v>
      </c>
      <c r="HG42" s="185">
        <v>0</v>
      </c>
      <c r="HH42" s="186">
        <v>9.5571428571428569</v>
      </c>
      <c r="HI42" s="184">
        <v>70</v>
      </c>
      <c r="HJ42" s="185">
        <v>0.89743589743589747</v>
      </c>
      <c r="HK42" s="185">
        <v>0.41558441558441556</v>
      </c>
      <c r="HL42" s="185">
        <v>0.48051948051948046</v>
      </c>
      <c r="HM42" s="185">
        <v>5.1948051948051945E-2</v>
      </c>
      <c r="HN42" s="185">
        <v>3.896103896103896E-2</v>
      </c>
      <c r="HO42" s="185">
        <v>1.2987012987012986E-2</v>
      </c>
      <c r="HP42" s="184">
        <v>77</v>
      </c>
      <c r="HQ42" s="185">
        <v>0.98717948717948723</v>
      </c>
      <c r="HR42" s="185">
        <v>0.63636363636363635</v>
      </c>
      <c r="HS42" s="185">
        <v>3.896103896103896E-2</v>
      </c>
      <c r="HT42" s="185">
        <v>9.0909090909090912E-2</v>
      </c>
      <c r="HU42" s="185">
        <v>0.11688311688311688</v>
      </c>
      <c r="HV42" s="185">
        <v>3.896103896103896E-2</v>
      </c>
      <c r="HW42" s="185">
        <v>2.5974025974025972E-2</v>
      </c>
      <c r="HX42" s="185">
        <v>5.1948051948051945E-2</v>
      </c>
      <c r="HY42" s="185">
        <v>9.0909090909090912E-2</v>
      </c>
      <c r="HZ42" s="185">
        <v>5.1948051948051945E-2</v>
      </c>
      <c r="IA42" s="185">
        <v>6.4935064935064929E-2</v>
      </c>
      <c r="IB42" s="184">
        <v>77</v>
      </c>
      <c r="IC42" s="185">
        <v>0.98717948717948723</v>
      </c>
      <c r="ID42" s="186">
        <v>3.2758620689655173</v>
      </c>
      <c r="IE42" s="184">
        <v>58</v>
      </c>
      <c r="IF42" s="185">
        <v>0.74358974358974361</v>
      </c>
      <c r="IG42" s="185">
        <v>0.25641025641025639</v>
      </c>
      <c r="IH42" s="185">
        <v>1</v>
      </c>
      <c r="II42" s="185">
        <v>0</v>
      </c>
      <c r="IJ42" s="184">
        <v>73</v>
      </c>
      <c r="IK42" s="185">
        <v>0.9358974358974359</v>
      </c>
      <c r="IL42" s="185">
        <v>0.7931034482758621</v>
      </c>
      <c r="IM42" s="185">
        <v>0.20689655172413793</v>
      </c>
      <c r="IN42" s="184">
        <v>29</v>
      </c>
      <c r="IO42" s="185">
        <v>0.37179487179487181</v>
      </c>
      <c r="IP42" s="185">
        <v>0.94736842105263153</v>
      </c>
      <c r="IQ42" s="185">
        <v>5.2631578947368418E-2</v>
      </c>
      <c r="IR42" s="184">
        <v>38</v>
      </c>
      <c r="IS42" s="185">
        <v>0.48717948717948717</v>
      </c>
      <c r="IT42" s="185">
        <v>1</v>
      </c>
      <c r="IU42" s="185">
        <v>0</v>
      </c>
      <c r="IV42" s="184">
        <v>69</v>
      </c>
      <c r="IW42" s="185">
        <v>0.88461538461538458</v>
      </c>
      <c r="IX42" s="185">
        <v>1</v>
      </c>
      <c r="IY42" s="185">
        <v>0</v>
      </c>
      <c r="IZ42" s="184">
        <v>64</v>
      </c>
      <c r="JA42" s="185">
        <v>0.82051282051282048</v>
      </c>
      <c r="JB42" s="185">
        <v>0.21794871794871795</v>
      </c>
      <c r="JC42" s="185">
        <v>0.44</v>
      </c>
      <c r="JD42" s="185">
        <v>0.55999999999999994</v>
      </c>
      <c r="JE42" s="184">
        <v>75</v>
      </c>
      <c r="JF42" s="185">
        <v>0.96153846153846156</v>
      </c>
      <c r="JG42" s="185">
        <v>0.3380281690140845</v>
      </c>
      <c r="JH42" s="185">
        <v>0.19718309859154928</v>
      </c>
      <c r="JI42" s="185">
        <v>0.22535211267605634</v>
      </c>
      <c r="JJ42" s="185">
        <v>0.15492957746478875</v>
      </c>
      <c r="JK42" s="185">
        <v>8.4507042253521125E-2</v>
      </c>
      <c r="JL42" s="184">
        <v>71</v>
      </c>
      <c r="JM42" s="185">
        <v>0.91025641025641024</v>
      </c>
      <c r="JN42" s="184">
        <v>69</v>
      </c>
      <c r="JO42" s="185">
        <v>0.88461538461538458</v>
      </c>
      <c r="JP42" s="185">
        <v>0</v>
      </c>
      <c r="JQ42" s="185">
        <v>0</v>
      </c>
      <c r="JR42" s="185">
        <v>0</v>
      </c>
      <c r="JS42" s="185">
        <v>1</v>
      </c>
      <c r="JT42" s="185">
        <v>0</v>
      </c>
      <c r="JU42" s="184">
        <v>3</v>
      </c>
      <c r="JV42" s="185">
        <v>3.8461538461538464E-2</v>
      </c>
      <c r="JW42" s="185">
        <v>1.3513513513513514E-2</v>
      </c>
      <c r="JX42" s="185">
        <v>0</v>
      </c>
      <c r="JY42" s="185">
        <v>2.7027027027027029E-2</v>
      </c>
      <c r="JZ42" s="185">
        <v>0.95945945945945954</v>
      </c>
      <c r="KA42" s="185">
        <v>0</v>
      </c>
      <c r="KB42" s="184">
        <v>74</v>
      </c>
      <c r="KC42" s="185">
        <v>0.94871794871794868</v>
      </c>
      <c r="KD42" s="185">
        <v>0.86111111111111116</v>
      </c>
      <c r="KE42" s="185">
        <v>4.1666666666666664E-2</v>
      </c>
      <c r="KF42" s="185">
        <v>5.5555555555555552E-2</v>
      </c>
      <c r="KG42" s="185">
        <v>0</v>
      </c>
      <c r="KH42" s="185">
        <v>1.3888888888888888E-2</v>
      </c>
      <c r="KI42" s="185">
        <v>2.7777777777777776E-2</v>
      </c>
      <c r="KJ42" s="185">
        <v>1.3888888888888888E-2</v>
      </c>
      <c r="KK42" s="185">
        <v>1.3888888888888888E-2</v>
      </c>
      <c r="KL42" s="185">
        <v>0</v>
      </c>
      <c r="KM42" s="184">
        <v>72</v>
      </c>
      <c r="KN42" s="188">
        <v>0.92307692307692313</v>
      </c>
    </row>
    <row r="43" spans="1:300" s="150" customFormat="1" ht="24" customHeight="1" x14ac:dyDescent="0.25">
      <c r="A43" s="173">
        <v>160</v>
      </c>
      <c r="B43" s="174" t="s">
        <v>266</v>
      </c>
      <c r="C43" s="175" t="s">
        <v>4</v>
      </c>
      <c r="D43" s="175" t="s">
        <v>0</v>
      </c>
      <c r="E43" s="176">
        <v>103</v>
      </c>
      <c r="F43" s="177">
        <v>0.17821782178217821</v>
      </c>
      <c r="G43" s="177">
        <v>0.82178217821782185</v>
      </c>
      <c r="H43" s="176">
        <v>101</v>
      </c>
      <c r="I43" s="177">
        <v>0.98058252427184467</v>
      </c>
      <c r="J43" s="177">
        <v>0.875</v>
      </c>
      <c r="K43" s="177">
        <v>0.125</v>
      </c>
      <c r="L43" s="176">
        <v>80</v>
      </c>
      <c r="M43" s="177">
        <v>0.77669902912621358</v>
      </c>
      <c r="N43" s="177">
        <v>0.54216867469879515</v>
      </c>
      <c r="O43" s="177">
        <v>0.45783132530120485</v>
      </c>
      <c r="P43" s="176">
        <v>83</v>
      </c>
      <c r="Q43" s="177">
        <v>0.80582524271844658</v>
      </c>
      <c r="R43" s="177">
        <v>0.32673267326732675</v>
      </c>
      <c r="S43" s="177">
        <v>0.21782178217821785</v>
      </c>
      <c r="T43" s="177">
        <v>0.38613861386138615</v>
      </c>
      <c r="U43" s="177">
        <v>5.9405940594059403E-2</v>
      </c>
      <c r="V43" s="177">
        <v>0.41584158415841582</v>
      </c>
      <c r="W43" s="177">
        <v>3.9603960396039604E-2</v>
      </c>
      <c r="X43" s="177">
        <v>3.9603960396039604E-2</v>
      </c>
      <c r="Y43" s="177">
        <v>3.9603960396039604E-2</v>
      </c>
      <c r="Z43" s="177">
        <v>5.9405940594059403E-2</v>
      </c>
      <c r="AA43" s="177">
        <v>3.9603960396039604E-2</v>
      </c>
      <c r="AB43" s="177">
        <v>1.9801980198019802E-2</v>
      </c>
      <c r="AC43" s="177">
        <v>4.9504950495049507E-2</v>
      </c>
      <c r="AD43" s="176">
        <v>101</v>
      </c>
      <c r="AE43" s="177">
        <v>0.98058252427184467</v>
      </c>
      <c r="AF43" s="177">
        <v>0.76699029126213591</v>
      </c>
      <c r="AG43" s="176">
        <v>79</v>
      </c>
      <c r="AH43" s="177">
        <v>0.60416666666666674</v>
      </c>
      <c r="AI43" s="177">
        <v>0.3125</v>
      </c>
      <c r="AJ43" s="177">
        <v>0.11458333333333334</v>
      </c>
      <c r="AK43" s="177">
        <v>0.28125</v>
      </c>
      <c r="AL43" s="177">
        <v>0.55208333333333337</v>
      </c>
      <c r="AM43" s="177">
        <v>0.36458333333333337</v>
      </c>
      <c r="AN43" s="177">
        <v>0.29166666666666669</v>
      </c>
      <c r="AO43" s="177">
        <v>0.1875</v>
      </c>
      <c r="AP43" s="177">
        <v>0.14583333333333334</v>
      </c>
      <c r="AQ43" s="177">
        <v>6.25E-2</v>
      </c>
      <c r="AR43" s="176">
        <v>96</v>
      </c>
      <c r="AS43" s="177">
        <v>0.93203883495145634</v>
      </c>
      <c r="AT43" s="178">
        <v>9.608247422680412</v>
      </c>
      <c r="AU43" s="176">
        <v>97</v>
      </c>
      <c r="AV43" s="177">
        <v>0.94174757281553401</v>
      </c>
      <c r="AW43" s="178">
        <v>9.6494845360824737</v>
      </c>
      <c r="AX43" s="176">
        <v>97</v>
      </c>
      <c r="AY43" s="177">
        <v>0.94174757281553401</v>
      </c>
      <c r="AZ43" s="178">
        <v>9.4777777777777779</v>
      </c>
      <c r="BA43" s="176">
        <v>90</v>
      </c>
      <c r="BB43" s="177">
        <v>0.87378640776699024</v>
      </c>
      <c r="BC43" s="177">
        <v>0.62376237623762376</v>
      </c>
      <c r="BD43" s="177">
        <v>0.30693069306930693</v>
      </c>
      <c r="BE43" s="177">
        <v>4.9504950495049507E-2</v>
      </c>
      <c r="BF43" s="177">
        <v>1.9801980198019802E-2</v>
      </c>
      <c r="BG43" s="177">
        <v>0</v>
      </c>
      <c r="BH43" s="176">
        <v>101</v>
      </c>
      <c r="BI43" s="177">
        <v>0.98058252427184467</v>
      </c>
      <c r="BJ43" s="177">
        <v>0.80612244897959184</v>
      </c>
      <c r="BK43" s="177">
        <v>0.17346938775510207</v>
      </c>
      <c r="BL43" s="177">
        <v>1.0204081632653062E-2</v>
      </c>
      <c r="BM43" s="177">
        <v>1.0204081632653062E-2</v>
      </c>
      <c r="BN43" s="177">
        <v>0</v>
      </c>
      <c r="BO43" s="176">
        <v>98</v>
      </c>
      <c r="BP43" s="177">
        <v>0.95145631067961167</v>
      </c>
      <c r="BQ43" s="177">
        <v>0.82</v>
      </c>
      <c r="BR43" s="177">
        <v>0.16999999999999998</v>
      </c>
      <c r="BS43" s="177">
        <v>0.01</v>
      </c>
      <c r="BT43" s="177">
        <v>0</v>
      </c>
      <c r="BU43" s="177">
        <v>0</v>
      </c>
      <c r="BV43" s="176">
        <v>100</v>
      </c>
      <c r="BW43" s="177">
        <v>0.970873786407767</v>
      </c>
      <c r="BX43" s="177">
        <v>0.78999999999999992</v>
      </c>
      <c r="BY43" s="177">
        <v>0.19999999999999998</v>
      </c>
      <c r="BZ43" s="177">
        <v>0.01</v>
      </c>
      <c r="CA43" s="177">
        <v>0</v>
      </c>
      <c r="CB43" s="177">
        <v>0</v>
      </c>
      <c r="CC43" s="176">
        <v>100</v>
      </c>
      <c r="CD43" s="177">
        <v>0.970873786407767</v>
      </c>
      <c r="CE43" s="177">
        <v>0.71578947368421053</v>
      </c>
      <c r="CF43" s="177">
        <v>0.24210526315789474</v>
      </c>
      <c r="CG43" s="177">
        <v>3.1578947368421047E-2</v>
      </c>
      <c r="CH43" s="177">
        <v>1.0526315789473684E-2</v>
      </c>
      <c r="CI43" s="177">
        <v>0</v>
      </c>
      <c r="CJ43" s="176">
        <v>95</v>
      </c>
      <c r="CK43" s="177">
        <v>0.92233009708737868</v>
      </c>
      <c r="CL43" s="177">
        <v>0.80198019801980192</v>
      </c>
      <c r="CM43" s="177">
        <v>0.16831683168316833</v>
      </c>
      <c r="CN43" s="177">
        <v>1.9801980198019802E-2</v>
      </c>
      <c r="CO43" s="177">
        <v>9.9009900990099011E-3</v>
      </c>
      <c r="CP43" s="177">
        <v>0</v>
      </c>
      <c r="CQ43" s="176">
        <v>101</v>
      </c>
      <c r="CR43" s="177">
        <v>0.98058252427184467</v>
      </c>
      <c r="CS43" s="177">
        <v>0.87692307692307692</v>
      </c>
      <c r="CT43" s="177">
        <v>0.1076923076923077</v>
      </c>
      <c r="CU43" s="177">
        <v>1.5384615384615385E-2</v>
      </c>
      <c r="CV43" s="177">
        <v>0</v>
      </c>
      <c r="CW43" s="177">
        <v>0</v>
      </c>
      <c r="CX43" s="176">
        <v>65</v>
      </c>
      <c r="CY43" s="177">
        <v>0.6310679611650486</v>
      </c>
      <c r="CZ43" s="177">
        <v>0.61016949152542377</v>
      </c>
      <c r="DA43" s="177">
        <v>0.32203389830508478</v>
      </c>
      <c r="DB43" s="177">
        <v>5.084745762711864E-2</v>
      </c>
      <c r="DC43" s="177">
        <v>1.6949152542372881E-2</v>
      </c>
      <c r="DD43" s="177">
        <v>0</v>
      </c>
      <c r="DE43" s="176">
        <v>59</v>
      </c>
      <c r="DF43" s="177">
        <v>0.57281553398058249</v>
      </c>
      <c r="DG43" s="177">
        <v>0.56716417910447769</v>
      </c>
      <c r="DH43" s="177">
        <v>0.31343283582089554</v>
      </c>
      <c r="DI43" s="177">
        <v>8.9552238805970144E-2</v>
      </c>
      <c r="DJ43" s="177">
        <v>2.9850746268656719E-2</v>
      </c>
      <c r="DK43" s="177">
        <v>0</v>
      </c>
      <c r="DL43" s="176">
        <v>67</v>
      </c>
      <c r="DM43" s="177">
        <v>0.65048543689320393</v>
      </c>
      <c r="DN43" s="177">
        <v>0.56060606060606055</v>
      </c>
      <c r="DO43" s="177">
        <v>0.30303030303030304</v>
      </c>
      <c r="DP43" s="177">
        <v>0.10606060606060606</v>
      </c>
      <c r="DQ43" s="177">
        <v>3.03030303030303E-2</v>
      </c>
      <c r="DR43" s="177">
        <v>0</v>
      </c>
      <c r="DS43" s="176">
        <v>66</v>
      </c>
      <c r="DT43" s="177">
        <v>0.64077669902912626</v>
      </c>
      <c r="DU43" s="177">
        <v>0.68518518518518512</v>
      </c>
      <c r="DV43" s="177">
        <v>0.22222222222222221</v>
      </c>
      <c r="DW43" s="177">
        <v>5.5555555555555552E-2</v>
      </c>
      <c r="DX43" s="177">
        <v>3.7037037037037035E-2</v>
      </c>
      <c r="DY43" s="177">
        <v>0</v>
      </c>
      <c r="DZ43" s="176">
        <v>54</v>
      </c>
      <c r="EA43" s="177">
        <v>0.52427184466019416</v>
      </c>
      <c r="EB43" s="177">
        <v>0.76744186046511642</v>
      </c>
      <c r="EC43" s="177">
        <v>0.23255813953488375</v>
      </c>
      <c r="ED43" s="177">
        <v>0</v>
      </c>
      <c r="EE43" s="177">
        <v>0</v>
      </c>
      <c r="EF43" s="177">
        <v>0</v>
      </c>
      <c r="EG43" s="176">
        <v>43</v>
      </c>
      <c r="EH43" s="177">
        <v>0.41747572815533979</v>
      </c>
      <c r="EI43" s="177">
        <v>0.89898989898989901</v>
      </c>
      <c r="EJ43" s="177">
        <v>9.0909090909090912E-2</v>
      </c>
      <c r="EK43" s="177">
        <v>1.0101010101010102E-2</v>
      </c>
      <c r="EL43" s="177">
        <v>0</v>
      </c>
      <c r="EM43" s="177">
        <v>0</v>
      </c>
      <c r="EN43" s="176">
        <v>99</v>
      </c>
      <c r="EO43" s="177">
        <v>0.96116504854368934</v>
      </c>
      <c r="EP43" s="177">
        <v>0.64912280701754377</v>
      </c>
      <c r="EQ43" s="177">
        <v>0.2807017543859649</v>
      </c>
      <c r="ER43" s="177">
        <v>5.2631578947368418E-2</v>
      </c>
      <c r="ES43" s="177">
        <v>1.7543859649122806E-2</v>
      </c>
      <c r="ET43" s="177">
        <v>0</v>
      </c>
      <c r="EU43" s="176">
        <v>57</v>
      </c>
      <c r="EV43" s="177">
        <v>0.55339805825242716</v>
      </c>
      <c r="EW43" s="177">
        <v>0.71111111111111103</v>
      </c>
      <c r="EX43" s="177">
        <v>0.26666666666666666</v>
      </c>
      <c r="EY43" s="177">
        <v>2.222222222222222E-2</v>
      </c>
      <c r="EZ43" s="177">
        <v>0</v>
      </c>
      <c r="FA43" s="177">
        <v>0</v>
      </c>
      <c r="FB43" s="176">
        <v>45</v>
      </c>
      <c r="FC43" s="177">
        <v>0.43689320388349512</v>
      </c>
      <c r="FD43" s="177">
        <v>0.7384615384615385</v>
      </c>
      <c r="FE43" s="177">
        <v>0.16923076923076924</v>
      </c>
      <c r="FF43" s="177">
        <v>7.6923076923076927E-2</v>
      </c>
      <c r="FG43" s="177">
        <v>1.5384615384615385E-2</v>
      </c>
      <c r="FH43" s="177">
        <v>0</v>
      </c>
      <c r="FI43" s="176">
        <v>65</v>
      </c>
      <c r="FJ43" s="177">
        <v>0.6310679611650486</v>
      </c>
      <c r="FK43" s="177">
        <v>0.81355932203389825</v>
      </c>
      <c r="FL43" s="177">
        <v>0.11864406779661017</v>
      </c>
      <c r="FM43" s="177">
        <v>6.7796610169491525E-2</v>
      </c>
      <c r="FN43" s="177">
        <v>0</v>
      </c>
      <c r="FO43" s="177">
        <v>0</v>
      </c>
      <c r="FP43" s="176">
        <v>59</v>
      </c>
      <c r="FQ43" s="177">
        <v>0.57281553398058249</v>
      </c>
      <c r="FR43" s="177">
        <v>0.58333333333333337</v>
      </c>
      <c r="FS43" s="177">
        <v>0.33333333333333331</v>
      </c>
      <c r="FT43" s="177">
        <v>2.777777777777778E-2</v>
      </c>
      <c r="FU43" s="177">
        <v>5.5555555555555559E-2</v>
      </c>
      <c r="FV43" s="177">
        <v>0</v>
      </c>
      <c r="FW43" s="176">
        <v>36</v>
      </c>
      <c r="FX43" s="177">
        <v>0.34951456310679613</v>
      </c>
      <c r="FY43" s="177">
        <v>0.54838709677419351</v>
      </c>
      <c r="FZ43" s="177">
        <v>0.38709677419354838</v>
      </c>
      <c r="GA43" s="177">
        <v>3.2258064516129031E-2</v>
      </c>
      <c r="GB43" s="177">
        <v>3.2258064516129031E-2</v>
      </c>
      <c r="GC43" s="177">
        <v>0</v>
      </c>
      <c r="GD43" s="176">
        <v>31</v>
      </c>
      <c r="GE43" s="177">
        <v>0.30097087378640774</v>
      </c>
      <c r="GF43" s="177">
        <v>0.77777777777777779</v>
      </c>
      <c r="GG43" s="177">
        <v>0.1851851851851852</v>
      </c>
      <c r="GH43" s="177">
        <v>0</v>
      </c>
      <c r="GI43" s="177">
        <v>0</v>
      </c>
      <c r="GJ43" s="177">
        <v>3.7037037037037035E-2</v>
      </c>
      <c r="GK43" s="176">
        <v>27</v>
      </c>
      <c r="GL43" s="177">
        <v>0.26213592233009708</v>
      </c>
      <c r="GM43" s="179" t="s">
        <v>232</v>
      </c>
      <c r="GN43" s="179" t="s">
        <v>232</v>
      </c>
      <c r="GO43" s="179" t="s">
        <v>232</v>
      </c>
      <c r="GP43" s="179" t="s">
        <v>232</v>
      </c>
      <c r="GQ43" s="179" t="s">
        <v>232</v>
      </c>
      <c r="GR43" s="176">
        <v>0</v>
      </c>
      <c r="GS43" s="177">
        <v>0</v>
      </c>
      <c r="GT43" s="179" t="s">
        <v>232</v>
      </c>
      <c r="GU43" s="179" t="s">
        <v>232</v>
      </c>
      <c r="GV43" s="179" t="s">
        <v>232</v>
      </c>
      <c r="GW43" s="179" t="s">
        <v>232</v>
      </c>
      <c r="GX43" s="179" t="s">
        <v>232</v>
      </c>
      <c r="GY43" s="176">
        <v>0</v>
      </c>
      <c r="GZ43" s="177">
        <v>0</v>
      </c>
      <c r="HA43" s="179" t="s">
        <v>232</v>
      </c>
      <c r="HB43" s="179" t="s">
        <v>232</v>
      </c>
      <c r="HC43" s="179" t="s">
        <v>232</v>
      </c>
      <c r="HD43" s="179" t="s">
        <v>232</v>
      </c>
      <c r="HE43" s="179" t="s">
        <v>232</v>
      </c>
      <c r="HF43" s="176">
        <v>0</v>
      </c>
      <c r="HG43" s="177">
        <v>0</v>
      </c>
      <c r="HH43" s="178">
        <v>9.2333333333333325</v>
      </c>
      <c r="HI43" s="176">
        <v>90</v>
      </c>
      <c r="HJ43" s="177">
        <v>0.87378640776699024</v>
      </c>
      <c r="HK43" s="177">
        <v>0.60999999999999988</v>
      </c>
      <c r="HL43" s="177">
        <v>0.22999999999999998</v>
      </c>
      <c r="HM43" s="177">
        <v>0.11</v>
      </c>
      <c r="HN43" s="177">
        <v>4.9999999999999996E-2</v>
      </c>
      <c r="HO43" s="177">
        <v>0</v>
      </c>
      <c r="HP43" s="176">
        <v>100</v>
      </c>
      <c r="HQ43" s="177">
        <v>0.970873786407767</v>
      </c>
      <c r="HR43" s="177">
        <v>0.55670103092783507</v>
      </c>
      <c r="HS43" s="177">
        <v>7.2164948453608255E-2</v>
      </c>
      <c r="HT43" s="177">
        <v>2.0618556701030927E-2</v>
      </c>
      <c r="HU43" s="177">
        <v>8.247422680412371E-2</v>
      </c>
      <c r="HV43" s="177">
        <v>1.0309278350515464E-2</v>
      </c>
      <c r="HW43" s="177">
        <v>4.1237113402061855E-2</v>
      </c>
      <c r="HX43" s="177">
        <v>0.10309278350515463</v>
      </c>
      <c r="HY43" s="177">
        <v>0.1134020618556701</v>
      </c>
      <c r="HZ43" s="177">
        <v>6.1855670103092779E-2</v>
      </c>
      <c r="IA43" s="177">
        <v>0.15463917525773194</v>
      </c>
      <c r="IB43" s="176">
        <v>97</v>
      </c>
      <c r="IC43" s="177">
        <v>0.94174757281553401</v>
      </c>
      <c r="ID43" s="178">
        <v>3.0789473684210527</v>
      </c>
      <c r="IE43" s="176">
        <v>76</v>
      </c>
      <c r="IF43" s="177">
        <v>0.73786407766990292</v>
      </c>
      <c r="IG43" s="177">
        <v>0.31067961165048541</v>
      </c>
      <c r="IH43" s="177">
        <v>1</v>
      </c>
      <c r="II43" s="177">
        <v>0</v>
      </c>
      <c r="IJ43" s="176">
        <v>87</v>
      </c>
      <c r="IK43" s="177">
        <v>0.84466019417475724</v>
      </c>
      <c r="IL43" s="177">
        <v>0.83870967741935476</v>
      </c>
      <c r="IM43" s="177">
        <v>0.16129032258064516</v>
      </c>
      <c r="IN43" s="176">
        <v>31</v>
      </c>
      <c r="IO43" s="177">
        <v>0.30097087378640774</v>
      </c>
      <c r="IP43" s="177">
        <v>0.98148148148148151</v>
      </c>
      <c r="IQ43" s="177">
        <v>1.8518518518518517E-2</v>
      </c>
      <c r="IR43" s="176">
        <v>54</v>
      </c>
      <c r="IS43" s="177">
        <v>0.52427184466019416</v>
      </c>
      <c r="IT43" s="177">
        <v>0.98765432098765438</v>
      </c>
      <c r="IU43" s="177">
        <v>1.234567901234568E-2</v>
      </c>
      <c r="IV43" s="176">
        <v>81</v>
      </c>
      <c r="IW43" s="177">
        <v>0.78640776699029125</v>
      </c>
      <c r="IX43" s="177">
        <v>0.98648648648648662</v>
      </c>
      <c r="IY43" s="177">
        <v>1.3513513513513514E-2</v>
      </c>
      <c r="IZ43" s="176">
        <v>74</v>
      </c>
      <c r="JA43" s="177">
        <v>0.71844660194174759</v>
      </c>
      <c r="JB43" s="177">
        <v>0.18446601941747573</v>
      </c>
      <c r="JC43" s="177">
        <v>0.51546391752577325</v>
      </c>
      <c r="JD43" s="177">
        <v>0.4845360824742268</v>
      </c>
      <c r="JE43" s="176">
        <v>97</v>
      </c>
      <c r="JF43" s="177">
        <v>0.94174757281553401</v>
      </c>
      <c r="JG43" s="177">
        <v>3.3333333333333333E-2</v>
      </c>
      <c r="JH43" s="177">
        <v>0.21111111111111111</v>
      </c>
      <c r="JI43" s="177">
        <v>0.31111111111111112</v>
      </c>
      <c r="JJ43" s="177">
        <v>0.35555555555555551</v>
      </c>
      <c r="JK43" s="177">
        <v>8.8888888888888878E-2</v>
      </c>
      <c r="JL43" s="176">
        <v>90</v>
      </c>
      <c r="JM43" s="177">
        <v>0.87378640776699024</v>
      </c>
      <c r="JN43" s="176">
        <v>83</v>
      </c>
      <c r="JO43" s="177">
        <v>0.80582524271844658</v>
      </c>
      <c r="JP43" s="179">
        <v>0</v>
      </c>
      <c r="JQ43" s="179">
        <v>0</v>
      </c>
      <c r="JR43" s="179">
        <v>0</v>
      </c>
      <c r="JS43" s="179">
        <v>0</v>
      </c>
      <c r="JT43" s="179">
        <v>1</v>
      </c>
      <c r="JU43" s="176">
        <v>1</v>
      </c>
      <c r="JV43" s="177">
        <v>9.7087378640776691E-3</v>
      </c>
      <c r="JW43" s="177">
        <v>1.0869565217391304E-2</v>
      </c>
      <c r="JX43" s="177">
        <v>2.1739130434782608E-2</v>
      </c>
      <c r="JY43" s="177">
        <v>0</v>
      </c>
      <c r="JZ43" s="177">
        <v>0.96739130434782605</v>
      </c>
      <c r="KA43" s="177">
        <v>0</v>
      </c>
      <c r="KB43" s="176">
        <v>92</v>
      </c>
      <c r="KC43" s="177">
        <v>0.89320388349514568</v>
      </c>
      <c r="KD43" s="177">
        <v>0.86206896551724144</v>
      </c>
      <c r="KE43" s="177">
        <v>8.0459770114942528E-2</v>
      </c>
      <c r="KF43" s="177">
        <v>3.4482758620689655E-2</v>
      </c>
      <c r="KG43" s="177">
        <v>2.2988505747126436E-2</v>
      </c>
      <c r="KH43" s="177">
        <v>0</v>
      </c>
      <c r="KI43" s="177">
        <v>0</v>
      </c>
      <c r="KJ43" s="177">
        <v>1.1494252873563218E-2</v>
      </c>
      <c r="KK43" s="177">
        <v>1.1494252873563218E-2</v>
      </c>
      <c r="KL43" s="177">
        <v>1.1494252873563218E-2</v>
      </c>
      <c r="KM43" s="176">
        <v>87</v>
      </c>
      <c r="KN43" s="180">
        <v>0.84466019417475724</v>
      </c>
    </row>
    <row r="44" spans="1:300" s="150" customFormat="1" ht="24" customHeight="1" x14ac:dyDescent="0.25">
      <c r="A44" s="181">
        <v>166</v>
      </c>
      <c r="B44" s="182" t="s">
        <v>267</v>
      </c>
      <c r="C44" s="183" t="s">
        <v>4</v>
      </c>
      <c r="D44" s="183" t="s">
        <v>0</v>
      </c>
      <c r="E44" s="184">
        <v>97</v>
      </c>
      <c r="F44" s="185">
        <v>9.677419354838708E-2</v>
      </c>
      <c r="G44" s="185">
        <v>0.90322580645161288</v>
      </c>
      <c r="H44" s="184">
        <v>93</v>
      </c>
      <c r="I44" s="185">
        <v>0.95876288659793818</v>
      </c>
      <c r="J44" s="185">
        <v>0.8674698795180722</v>
      </c>
      <c r="K44" s="185">
        <v>0.13253012048192772</v>
      </c>
      <c r="L44" s="184">
        <v>83</v>
      </c>
      <c r="M44" s="185">
        <v>0.85567010309278346</v>
      </c>
      <c r="N44" s="185">
        <v>0.6097560975609756</v>
      </c>
      <c r="O44" s="185">
        <v>0.3902439024390244</v>
      </c>
      <c r="P44" s="184">
        <v>82</v>
      </c>
      <c r="Q44" s="185">
        <v>0.84536082474226804</v>
      </c>
      <c r="R44" s="185">
        <v>0.1276595744680851</v>
      </c>
      <c r="S44" s="185">
        <v>0.1276595744680851</v>
      </c>
      <c r="T44" s="185">
        <v>0.61702127659574457</v>
      </c>
      <c r="U44" s="185">
        <v>7.4468085106382975E-2</v>
      </c>
      <c r="V44" s="185">
        <v>0.37234042553191488</v>
      </c>
      <c r="W44" s="185">
        <v>4.2553191489361701E-2</v>
      </c>
      <c r="X44" s="185">
        <v>4.2553191489361701E-2</v>
      </c>
      <c r="Y44" s="185">
        <v>2.1276595744680851E-2</v>
      </c>
      <c r="Z44" s="185">
        <v>6.3829787234042548E-2</v>
      </c>
      <c r="AA44" s="185">
        <v>8.5106382978723402E-2</v>
      </c>
      <c r="AB44" s="185">
        <v>5.3191489361702128E-2</v>
      </c>
      <c r="AC44" s="185">
        <v>4.2553191489361701E-2</v>
      </c>
      <c r="AD44" s="184">
        <v>94</v>
      </c>
      <c r="AE44" s="185">
        <v>0.96907216494845361</v>
      </c>
      <c r="AF44" s="185">
        <v>0.58762886597938147</v>
      </c>
      <c r="AG44" s="184">
        <v>57</v>
      </c>
      <c r="AH44" s="185">
        <v>0.44444444444444442</v>
      </c>
      <c r="AI44" s="185">
        <v>0.46913580246913583</v>
      </c>
      <c r="AJ44" s="185">
        <v>0.13580246913580249</v>
      </c>
      <c r="AK44" s="185">
        <v>0.27160493827160498</v>
      </c>
      <c r="AL44" s="185">
        <v>0.41975308641975312</v>
      </c>
      <c r="AM44" s="185">
        <v>0.30864197530864196</v>
      </c>
      <c r="AN44" s="185">
        <v>0.22222222222222221</v>
      </c>
      <c r="AO44" s="185">
        <v>6.1728395061728399E-2</v>
      </c>
      <c r="AP44" s="185">
        <v>9.876543209876544E-2</v>
      </c>
      <c r="AQ44" s="185">
        <v>0.14814814814814814</v>
      </c>
      <c r="AR44" s="184">
        <v>81</v>
      </c>
      <c r="AS44" s="185">
        <v>0.83505154639175261</v>
      </c>
      <c r="AT44" s="186">
        <v>9.5813953488372086</v>
      </c>
      <c r="AU44" s="184">
        <v>86</v>
      </c>
      <c r="AV44" s="185">
        <v>0.88659793814432986</v>
      </c>
      <c r="AW44" s="186">
        <v>9.7126436781609193</v>
      </c>
      <c r="AX44" s="184">
        <v>87</v>
      </c>
      <c r="AY44" s="185">
        <v>0.89690721649484539</v>
      </c>
      <c r="AZ44" s="186">
        <v>9.7108433734939759</v>
      </c>
      <c r="BA44" s="184">
        <v>83</v>
      </c>
      <c r="BB44" s="185">
        <v>0.85567010309278346</v>
      </c>
      <c r="BC44" s="185">
        <v>0.29213483146067415</v>
      </c>
      <c r="BD44" s="185">
        <v>0.38202247191011235</v>
      </c>
      <c r="BE44" s="185">
        <v>0.11235955056179775</v>
      </c>
      <c r="BF44" s="185">
        <v>0.16853932584269662</v>
      </c>
      <c r="BG44" s="185">
        <v>4.49438202247191E-2</v>
      </c>
      <c r="BH44" s="184">
        <v>89</v>
      </c>
      <c r="BI44" s="185">
        <v>0.91752577319587625</v>
      </c>
      <c r="BJ44" s="185">
        <v>0.85057471264367823</v>
      </c>
      <c r="BK44" s="185">
        <v>0.1149425287356322</v>
      </c>
      <c r="BL44" s="185">
        <v>3.4482758620689655E-2</v>
      </c>
      <c r="BM44" s="185">
        <v>0</v>
      </c>
      <c r="BN44" s="185">
        <v>0</v>
      </c>
      <c r="BO44" s="184">
        <v>87</v>
      </c>
      <c r="BP44" s="185">
        <v>0.89690721649484539</v>
      </c>
      <c r="BQ44" s="185">
        <v>0.82222222222222219</v>
      </c>
      <c r="BR44" s="185">
        <v>0.15555555555555556</v>
      </c>
      <c r="BS44" s="185">
        <v>2.2222222222222223E-2</v>
      </c>
      <c r="BT44" s="185">
        <v>0</v>
      </c>
      <c r="BU44" s="185">
        <v>0</v>
      </c>
      <c r="BV44" s="184">
        <v>90</v>
      </c>
      <c r="BW44" s="185">
        <v>0.92783505154639179</v>
      </c>
      <c r="BX44" s="185">
        <v>0.90109890109890112</v>
      </c>
      <c r="BY44" s="185">
        <v>8.7912087912087919E-2</v>
      </c>
      <c r="BZ44" s="185">
        <v>1.098901098901099E-2</v>
      </c>
      <c r="CA44" s="185">
        <v>0</v>
      </c>
      <c r="CB44" s="185">
        <v>0</v>
      </c>
      <c r="CC44" s="184">
        <v>91</v>
      </c>
      <c r="CD44" s="185">
        <v>0.93814432989690721</v>
      </c>
      <c r="CE44" s="185">
        <v>0.78048780487804881</v>
      </c>
      <c r="CF44" s="185">
        <v>0.1951219512195122</v>
      </c>
      <c r="CG44" s="185">
        <v>1.2195121951219513E-2</v>
      </c>
      <c r="CH44" s="185">
        <v>1.2195121951219513E-2</v>
      </c>
      <c r="CI44" s="185">
        <v>0</v>
      </c>
      <c r="CJ44" s="184">
        <v>82</v>
      </c>
      <c r="CK44" s="185">
        <v>0.84536082474226804</v>
      </c>
      <c r="CL44" s="185">
        <v>0.83695652173913049</v>
      </c>
      <c r="CM44" s="185">
        <v>0.11956521739130437</v>
      </c>
      <c r="CN44" s="185">
        <v>4.3478260869565223E-2</v>
      </c>
      <c r="CO44" s="185">
        <v>0</v>
      </c>
      <c r="CP44" s="185">
        <v>0</v>
      </c>
      <c r="CQ44" s="184">
        <v>92</v>
      </c>
      <c r="CR44" s="185">
        <v>0.94845360824742264</v>
      </c>
      <c r="CS44" s="185">
        <v>0.81355932203389825</v>
      </c>
      <c r="CT44" s="185">
        <v>0.13559322033898305</v>
      </c>
      <c r="CU44" s="185">
        <v>3.3898305084745763E-2</v>
      </c>
      <c r="CV44" s="185">
        <v>0</v>
      </c>
      <c r="CW44" s="185">
        <v>1.6949152542372881E-2</v>
      </c>
      <c r="CX44" s="184">
        <v>59</v>
      </c>
      <c r="CY44" s="185">
        <v>0.60824742268041232</v>
      </c>
      <c r="CZ44" s="185">
        <v>0.50909090909090915</v>
      </c>
      <c r="DA44" s="185">
        <v>0.36363636363636365</v>
      </c>
      <c r="DB44" s="185">
        <v>9.0909090909090912E-2</v>
      </c>
      <c r="DC44" s="185">
        <v>3.6363636363636362E-2</v>
      </c>
      <c r="DD44" s="185">
        <v>0</v>
      </c>
      <c r="DE44" s="184">
        <v>55</v>
      </c>
      <c r="DF44" s="185">
        <v>0.5670103092783505</v>
      </c>
      <c r="DG44" s="185">
        <v>0.44736842105263158</v>
      </c>
      <c r="DH44" s="185">
        <v>0.36842105263157898</v>
      </c>
      <c r="DI44" s="185">
        <v>0.10526315789473684</v>
      </c>
      <c r="DJ44" s="185">
        <v>7.8947368421052627E-2</v>
      </c>
      <c r="DK44" s="185">
        <v>0</v>
      </c>
      <c r="DL44" s="184">
        <v>38</v>
      </c>
      <c r="DM44" s="185">
        <v>0.39175257731958762</v>
      </c>
      <c r="DN44" s="185">
        <v>0.44736842105263158</v>
      </c>
      <c r="DO44" s="185">
        <v>0.44736842105263158</v>
      </c>
      <c r="DP44" s="185">
        <v>7.8947368421052627E-2</v>
      </c>
      <c r="DQ44" s="185">
        <v>2.6315789473684209E-2</v>
      </c>
      <c r="DR44" s="185">
        <v>0</v>
      </c>
      <c r="DS44" s="184">
        <v>38</v>
      </c>
      <c r="DT44" s="185">
        <v>0.39175257731958762</v>
      </c>
      <c r="DU44" s="185">
        <v>0.47499999999999998</v>
      </c>
      <c r="DV44" s="185">
        <v>0.47499999999999998</v>
      </c>
      <c r="DW44" s="185">
        <v>4.9999999999999996E-2</v>
      </c>
      <c r="DX44" s="185">
        <v>0</v>
      </c>
      <c r="DY44" s="185">
        <v>0</v>
      </c>
      <c r="DZ44" s="184">
        <v>40</v>
      </c>
      <c r="EA44" s="185">
        <v>0.41237113402061853</v>
      </c>
      <c r="EB44" s="185">
        <v>0.55000000000000004</v>
      </c>
      <c r="EC44" s="185">
        <v>0.39999999999999997</v>
      </c>
      <c r="ED44" s="185">
        <v>2.4999999999999998E-2</v>
      </c>
      <c r="EE44" s="185">
        <v>2.4999999999999998E-2</v>
      </c>
      <c r="EF44" s="185">
        <v>0</v>
      </c>
      <c r="EG44" s="184">
        <v>40</v>
      </c>
      <c r="EH44" s="185">
        <v>0.41237113402061853</v>
      </c>
      <c r="EI44" s="185">
        <v>0.82608695652173914</v>
      </c>
      <c r="EJ44" s="185">
        <v>0.17391304347826089</v>
      </c>
      <c r="EK44" s="185">
        <v>0</v>
      </c>
      <c r="EL44" s="185">
        <v>0</v>
      </c>
      <c r="EM44" s="185">
        <v>0</v>
      </c>
      <c r="EN44" s="184">
        <v>92</v>
      </c>
      <c r="EO44" s="185">
        <v>0.94845360824742264</v>
      </c>
      <c r="EP44" s="185">
        <v>0.62</v>
      </c>
      <c r="EQ44" s="185">
        <v>0.32</v>
      </c>
      <c r="ER44" s="185">
        <v>0.06</v>
      </c>
      <c r="ES44" s="185">
        <v>0</v>
      </c>
      <c r="ET44" s="185">
        <v>0</v>
      </c>
      <c r="EU44" s="184">
        <v>50</v>
      </c>
      <c r="EV44" s="185">
        <v>0.51546391752577314</v>
      </c>
      <c r="EW44" s="185">
        <v>0.58333333333333337</v>
      </c>
      <c r="EX44" s="185">
        <v>0.33333333333333337</v>
      </c>
      <c r="EY44" s="185">
        <v>8.3333333333333343E-2</v>
      </c>
      <c r="EZ44" s="185">
        <v>0</v>
      </c>
      <c r="FA44" s="185">
        <v>0</v>
      </c>
      <c r="FB44" s="184">
        <v>48</v>
      </c>
      <c r="FC44" s="185">
        <v>0.49484536082474229</v>
      </c>
      <c r="FD44" s="185">
        <v>0.66666666666666674</v>
      </c>
      <c r="FE44" s="185">
        <v>0.27083333333333337</v>
      </c>
      <c r="FF44" s="185">
        <v>6.25E-2</v>
      </c>
      <c r="FG44" s="185">
        <v>0</v>
      </c>
      <c r="FH44" s="185">
        <v>0</v>
      </c>
      <c r="FI44" s="184">
        <v>48</v>
      </c>
      <c r="FJ44" s="185">
        <v>0.49484536082474229</v>
      </c>
      <c r="FK44" s="185">
        <v>0.7441860465116279</v>
      </c>
      <c r="FL44" s="185">
        <v>0.23255813953488375</v>
      </c>
      <c r="FM44" s="185">
        <v>2.3255813953488372E-2</v>
      </c>
      <c r="FN44" s="185">
        <v>0</v>
      </c>
      <c r="FO44" s="185">
        <v>0</v>
      </c>
      <c r="FP44" s="184">
        <v>43</v>
      </c>
      <c r="FQ44" s="185">
        <v>0.44329896907216493</v>
      </c>
      <c r="FR44" s="185">
        <v>0.63043478260869568</v>
      </c>
      <c r="FS44" s="185">
        <v>0.28260869565217395</v>
      </c>
      <c r="FT44" s="185">
        <v>2.1739130434782612E-2</v>
      </c>
      <c r="FU44" s="185">
        <v>6.5217391304347824E-2</v>
      </c>
      <c r="FV44" s="185">
        <v>0</v>
      </c>
      <c r="FW44" s="184">
        <v>46</v>
      </c>
      <c r="FX44" s="185">
        <v>0.47422680412371132</v>
      </c>
      <c r="FY44" s="185">
        <v>0.67741935483870974</v>
      </c>
      <c r="FZ44" s="185">
        <v>0.25806451612903225</v>
      </c>
      <c r="GA44" s="185">
        <v>6.4516129032258063E-2</v>
      </c>
      <c r="GB44" s="185">
        <v>0</v>
      </c>
      <c r="GC44" s="185">
        <v>0</v>
      </c>
      <c r="GD44" s="184">
        <v>31</v>
      </c>
      <c r="GE44" s="185">
        <v>0.31958762886597936</v>
      </c>
      <c r="GF44" s="185">
        <v>0.52380952380952384</v>
      </c>
      <c r="GG44" s="185">
        <v>0.2857142857142857</v>
      </c>
      <c r="GH44" s="185">
        <v>0.14285714285714285</v>
      </c>
      <c r="GI44" s="185">
        <v>4.7619047619047616E-2</v>
      </c>
      <c r="GJ44" s="185">
        <v>0</v>
      </c>
      <c r="GK44" s="184">
        <v>21</v>
      </c>
      <c r="GL44" s="185">
        <v>0.21649484536082475</v>
      </c>
      <c r="GM44" s="187" t="s">
        <v>232</v>
      </c>
      <c r="GN44" s="187" t="s">
        <v>232</v>
      </c>
      <c r="GO44" s="187" t="s">
        <v>232</v>
      </c>
      <c r="GP44" s="187" t="s">
        <v>232</v>
      </c>
      <c r="GQ44" s="187" t="s">
        <v>232</v>
      </c>
      <c r="GR44" s="184">
        <v>0</v>
      </c>
      <c r="GS44" s="185">
        <v>0</v>
      </c>
      <c r="GT44" s="187" t="s">
        <v>232</v>
      </c>
      <c r="GU44" s="187" t="s">
        <v>232</v>
      </c>
      <c r="GV44" s="187" t="s">
        <v>232</v>
      </c>
      <c r="GW44" s="187" t="s">
        <v>232</v>
      </c>
      <c r="GX44" s="187" t="s">
        <v>232</v>
      </c>
      <c r="GY44" s="184">
        <v>0</v>
      </c>
      <c r="GZ44" s="185">
        <v>0</v>
      </c>
      <c r="HA44" s="187" t="s">
        <v>232</v>
      </c>
      <c r="HB44" s="187" t="s">
        <v>232</v>
      </c>
      <c r="HC44" s="187" t="s">
        <v>232</v>
      </c>
      <c r="HD44" s="187" t="s">
        <v>232</v>
      </c>
      <c r="HE44" s="187" t="s">
        <v>232</v>
      </c>
      <c r="HF44" s="184">
        <v>0</v>
      </c>
      <c r="HG44" s="185">
        <v>0</v>
      </c>
      <c r="HH44" s="186">
        <v>9.1162790697674421</v>
      </c>
      <c r="HI44" s="184">
        <v>86</v>
      </c>
      <c r="HJ44" s="185">
        <v>0.88659793814432986</v>
      </c>
      <c r="HK44" s="185">
        <v>0.35164835164835168</v>
      </c>
      <c r="HL44" s="185">
        <v>0.40659340659340659</v>
      </c>
      <c r="HM44" s="185">
        <v>0.24175824175824179</v>
      </c>
      <c r="HN44" s="185">
        <v>0</v>
      </c>
      <c r="HO44" s="185">
        <v>0</v>
      </c>
      <c r="HP44" s="184">
        <v>91</v>
      </c>
      <c r="HQ44" s="185">
        <v>0.93814432989690721</v>
      </c>
      <c r="HR44" s="185">
        <v>0.46315789473684216</v>
      </c>
      <c r="HS44" s="185">
        <v>5.2631578947368425E-2</v>
      </c>
      <c r="HT44" s="185">
        <v>0.10526315789473685</v>
      </c>
      <c r="HU44" s="185">
        <v>0.16842105263157894</v>
      </c>
      <c r="HV44" s="185">
        <v>0</v>
      </c>
      <c r="HW44" s="185">
        <v>3.1578947368421054E-2</v>
      </c>
      <c r="HX44" s="185">
        <v>0.15789473684210525</v>
      </c>
      <c r="HY44" s="185">
        <v>0.10526315789473685</v>
      </c>
      <c r="HZ44" s="185">
        <v>7.3684210526315796E-2</v>
      </c>
      <c r="IA44" s="185">
        <v>0.18947368421052632</v>
      </c>
      <c r="IB44" s="184">
        <v>95</v>
      </c>
      <c r="IC44" s="185">
        <v>0.97938144329896903</v>
      </c>
      <c r="ID44" s="186">
        <v>2.6184210526315788</v>
      </c>
      <c r="IE44" s="184">
        <v>76</v>
      </c>
      <c r="IF44" s="185">
        <v>0.78350515463917525</v>
      </c>
      <c r="IG44" s="185">
        <v>0.30927835051546393</v>
      </c>
      <c r="IH44" s="185">
        <v>1</v>
      </c>
      <c r="II44" s="185">
        <v>0</v>
      </c>
      <c r="IJ44" s="184">
        <v>77</v>
      </c>
      <c r="IK44" s="185">
        <v>0.79381443298969068</v>
      </c>
      <c r="IL44" s="185">
        <v>0.8571428571428571</v>
      </c>
      <c r="IM44" s="185">
        <v>0.14285714285714285</v>
      </c>
      <c r="IN44" s="184">
        <v>35</v>
      </c>
      <c r="IO44" s="185">
        <v>0.36082474226804123</v>
      </c>
      <c r="IP44" s="185">
        <v>0.95744680851063824</v>
      </c>
      <c r="IQ44" s="185">
        <v>4.2553191489361701E-2</v>
      </c>
      <c r="IR44" s="184">
        <v>47</v>
      </c>
      <c r="IS44" s="185">
        <v>0.4845360824742268</v>
      </c>
      <c r="IT44" s="185">
        <v>0.98750000000000004</v>
      </c>
      <c r="IU44" s="185">
        <v>1.2499999999999999E-2</v>
      </c>
      <c r="IV44" s="184">
        <v>80</v>
      </c>
      <c r="IW44" s="185">
        <v>0.82474226804123707</v>
      </c>
      <c r="IX44" s="185">
        <v>1</v>
      </c>
      <c r="IY44" s="185">
        <v>0</v>
      </c>
      <c r="IZ44" s="184">
        <v>77</v>
      </c>
      <c r="JA44" s="185">
        <v>0.79381443298969068</v>
      </c>
      <c r="JB44" s="185">
        <v>0.14432989690721648</v>
      </c>
      <c r="JC44" s="185">
        <v>0.41052631578947363</v>
      </c>
      <c r="JD44" s="185">
        <v>0.58947368421052637</v>
      </c>
      <c r="JE44" s="184">
        <v>95</v>
      </c>
      <c r="JF44" s="185">
        <v>0.97938144329896903</v>
      </c>
      <c r="JG44" s="185">
        <v>1.2658227848101266E-2</v>
      </c>
      <c r="JH44" s="185">
        <v>0.11392405063291138</v>
      </c>
      <c r="JI44" s="185">
        <v>0.22784810126582275</v>
      </c>
      <c r="JJ44" s="185">
        <v>0.4556962025316455</v>
      </c>
      <c r="JK44" s="185">
        <v>0.18987341772151897</v>
      </c>
      <c r="JL44" s="184">
        <v>79</v>
      </c>
      <c r="JM44" s="185">
        <v>0.81443298969072164</v>
      </c>
      <c r="JN44" s="184">
        <v>78</v>
      </c>
      <c r="JO44" s="185">
        <v>0.80412371134020622</v>
      </c>
      <c r="JP44" s="185">
        <v>0</v>
      </c>
      <c r="JQ44" s="185">
        <v>0.5</v>
      </c>
      <c r="JR44" s="185">
        <v>0</v>
      </c>
      <c r="JS44" s="185">
        <v>0</v>
      </c>
      <c r="JT44" s="185">
        <v>0.5</v>
      </c>
      <c r="JU44" s="184">
        <v>2</v>
      </c>
      <c r="JV44" s="185">
        <v>2.0618556701030927E-2</v>
      </c>
      <c r="JW44" s="185">
        <v>0</v>
      </c>
      <c r="JX44" s="185">
        <v>0</v>
      </c>
      <c r="JY44" s="185">
        <v>0</v>
      </c>
      <c r="JZ44" s="185">
        <v>0.98888888888888893</v>
      </c>
      <c r="KA44" s="185">
        <v>1.1111111111111112E-2</v>
      </c>
      <c r="KB44" s="184">
        <v>90</v>
      </c>
      <c r="KC44" s="185">
        <v>0.92783505154639179</v>
      </c>
      <c r="KD44" s="185">
        <v>0.85</v>
      </c>
      <c r="KE44" s="185">
        <v>0.11249999999999999</v>
      </c>
      <c r="KF44" s="185">
        <v>4.9999999999999996E-2</v>
      </c>
      <c r="KG44" s="185">
        <v>1.2499999999999999E-2</v>
      </c>
      <c r="KH44" s="185">
        <v>1.2499999999999999E-2</v>
      </c>
      <c r="KI44" s="185">
        <v>0</v>
      </c>
      <c r="KJ44" s="185">
        <v>0</v>
      </c>
      <c r="KK44" s="185">
        <v>0</v>
      </c>
      <c r="KL44" s="185">
        <v>0</v>
      </c>
      <c r="KM44" s="184">
        <v>80</v>
      </c>
      <c r="KN44" s="188">
        <v>0.82474226804123707</v>
      </c>
    </row>
    <row r="45" spans="1:300" s="150" customFormat="1" ht="24" customHeight="1" x14ac:dyDescent="0.25">
      <c r="A45" s="173">
        <v>168</v>
      </c>
      <c r="B45" s="174" t="s">
        <v>268</v>
      </c>
      <c r="C45" s="175" t="s">
        <v>4</v>
      </c>
      <c r="D45" s="175" t="s">
        <v>0</v>
      </c>
      <c r="E45" s="176">
        <v>127</v>
      </c>
      <c r="F45" s="177">
        <v>0.19685039370078738</v>
      </c>
      <c r="G45" s="177">
        <v>0.8031496062992125</v>
      </c>
      <c r="H45" s="176">
        <v>127</v>
      </c>
      <c r="I45" s="177">
        <v>1</v>
      </c>
      <c r="J45" s="177">
        <v>0.77142857142857157</v>
      </c>
      <c r="K45" s="177">
        <v>0.22857142857142859</v>
      </c>
      <c r="L45" s="176">
        <v>105</v>
      </c>
      <c r="M45" s="177">
        <v>0.82677165354330706</v>
      </c>
      <c r="N45" s="177">
        <v>0.53398058252427183</v>
      </c>
      <c r="O45" s="177">
        <v>0.46601941747572817</v>
      </c>
      <c r="P45" s="176">
        <v>103</v>
      </c>
      <c r="Q45" s="177">
        <v>0.8110236220472441</v>
      </c>
      <c r="R45" s="177">
        <v>0.15079365079365079</v>
      </c>
      <c r="S45" s="177">
        <v>0.11904761904761905</v>
      </c>
      <c r="T45" s="177">
        <v>0.38095238095238099</v>
      </c>
      <c r="U45" s="177">
        <v>0.10317460317460317</v>
      </c>
      <c r="V45" s="177">
        <v>0.40476190476190477</v>
      </c>
      <c r="W45" s="177">
        <v>6.3492063492063489E-2</v>
      </c>
      <c r="X45" s="177">
        <v>3.1746031746031744E-2</v>
      </c>
      <c r="Y45" s="177">
        <v>5.5555555555555552E-2</v>
      </c>
      <c r="Z45" s="177">
        <v>0.12698412698412698</v>
      </c>
      <c r="AA45" s="177">
        <v>0.10317460317460317</v>
      </c>
      <c r="AB45" s="177">
        <v>5.5555555555555552E-2</v>
      </c>
      <c r="AC45" s="177">
        <v>6.3492063492063489E-2</v>
      </c>
      <c r="AD45" s="176">
        <v>126</v>
      </c>
      <c r="AE45" s="177">
        <v>0.99212598425196852</v>
      </c>
      <c r="AF45" s="177">
        <v>0.82677165354330706</v>
      </c>
      <c r="AG45" s="176">
        <v>105</v>
      </c>
      <c r="AH45" s="177">
        <v>0.58333333333333326</v>
      </c>
      <c r="AI45" s="177">
        <v>0.31666666666666665</v>
      </c>
      <c r="AJ45" s="177">
        <v>0.15</v>
      </c>
      <c r="AK45" s="177">
        <v>0.37499999999999994</v>
      </c>
      <c r="AL45" s="177">
        <v>0.51666666666666661</v>
      </c>
      <c r="AM45" s="177">
        <v>0.42499999999999999</v>
      </c>
      <c r="AN45" s="177">
        <v>0.32499999999999996</v>
      </c>
      <c r="AO45" s="177">
        <v>0.125</v>
      </c>
      <c r="AP45" s="177">
        <v>0.10833333333333332</v>
      </c>
      <c r="AQ45" s="177">
        <v>0.11666666666666665</v>
      </c>
      <c r="AR45" s="176">
        <v>120</v>
      </c>
      <c r="AS45" s="177">
        <v>0.94488188976377951</v>
      </c>
      <c r="AT45" s="178">
        <v>9.7704918032786878</v>
      </c>
      <c r="AU45" s="176">
        <v>122</v>
      </c>
      <c r="AV45" s="177">
        <v>0.96062992125984248</v>
      </c>
      <c r="AW45" s="178">
        <v>9.7704918032786878</v>
      </c>
      <c r="AX45" s="176">
        <v>122</v>
      </c>
      <c r="AY45" s="177">
        <v>0.96062992125984248</v>
      </c>
      <c r="AZ45" s="178">
        <v>9.7478991596638647</v>
      </c>
      <c r="BA45" s="176">
        <v>119</v>
      </c>
      <c r="BB45" s="177">
        <v>0.93700787401574803</v>
      </c>
      <c r="BC45" s="177">
        <v>0.76377952755905509</v>
      </c>
      <c r="BD45" s="177">
        <v>0.2125984251968504</v>
      </c>
      <c r="BE45" s="177">
        <v>2.3622047244094488E-2</v>
      </c>
      <c r="BF45" s="177">
        <v>0</v>
      </c>
      <c r="BG45" s="177">
        <v>0</v>
      </c>
      <c r="BH45" s="176">
        <v>127</v>
      </c>
      <c r="BI45" s="177">
        <v>1</v>
      </c>
      <c r="BJ45" s="177">
        <v>0.81512605042016806</v>
      </c>
      <c r="BK45" s="177">
        <v>0.12605042016806722</v>
      </c>
      <c r="BL45" s="177">
        <v>4.2016806722689079E-2</v>
      </c>
      <c r="BM45" s="177">
        <v>1.680672268907563E-2</v>
      </c>
      <c r="BN45" s="177">
        <v>0</v>
      </c>
      <c r="BO45" s="176">
        <v>119</v>
      </c>
      <c r="BP45" s="177">
        <v>0.93700787401574803</v>
      </c>
      <c r="BQ45" s="177">
        <v>0.96</v>
      </c>
      <c r="BR45" s="177">
        <v>0.04</v>
      </c>
      <c r="BS45" s="177">
        <v>0</v>
      </c>
      <c r="BT45" s="177">
        <v>0</v>
      </c>
      <c r="BU45" s="177">
        <v>0</v>
      </c>
      <c r="BV45" s="176">
        <v>125</v>
      </c>
      <c r="BW45" s="177">
        <v>0.98425196850393704</v>
      </c>
      <c r="BX45" s="177">
        <v>0.94488188976377951</v>
      </c>
      <c r="BY45" s="177">
        <v>4.7244094488188976E-2</v>
      </c>
      <c r="BZ45" s="177">
        <v>7.874015748031496E-3</v>
      </c>
      <c r="CA45" s="177">
        <v>0</v>
      </c>
      <c r="CB45" s="177">
        <v>0</v>
      </c>
      <c r="CC45" s="176">
        <v>127</v>
      </c>
      <c r="CD45" s="177">
        <v>1</v>
      </c>
      <c r="CE45" s="177">
        <v>0.93043478260869561</v>
      </c>
      <c r="CF45" s="177">
        <v>6.9565217391304349E-2</v>
      </c>
      <c r="CG45" s="177">
        <v>0</v>
      </c>
      <c r="CH45" s="177">
        <v>0</v>
      </c>
      <c r="CI45" s="177">
        <v>0</v>
      </c>
      <c r="CJ45" s="176">
        <v>115</v>
      </c>
      <c r="CK45" s="177">
        <v>0.90551181102362199</v>
      </c>
      <c r="CL45" s="177">
        <v>0.91338582677165348</v>
      </c>
      <c r="CM45" s="177">
        <v>6.2992125984251968E-2</v>
      </c>
      <c r="CN45" s="177">
        <v>2.3622047244094488E-2</v>
      </c>
      <c r="CO45" s="177">
        <v>0</v>
      </c>
      <c r="CP45" s="177">
        <v>0</v>
      </c>
      <c r="CQ45" s="176">
        <v>127</v>
      </c>
      <c r="CR45" s="177">
        <v>1</v>
      </c>
      <c r="CS45" s="177">
        <v>0.91666666666666652</v>
      </c>
      <c r="CT45" s="177">
        <v>5.5555555555555552E-2</v>
      </c>
      <c r="CU45" s="177">
        <v>2.7777777777777776E-2</v>
      </c>
      <c r="CV45" s="177">
        <v>0</v>
      </c>
      <c r="CW45" s="177">
        <v>0</v>
      </c>
      <c r="CX45" s="176">
        <v>72</v>
      </c>
      <c r="CY45" s="177">
        <v>0.56692913385826771</v>
      </c>
      <c r="CZ45" s="177">
        <v>0.73333333333333328</v>
      </c>
      <c r="DA45" s="177">
        <v>0.2</v>
      </c>
      <c r="DB45" s="177">
        <v>6.6666666666666666E-2</v>
      </c>
      <c r="DC45" s="177">
        <v>0</v>
      </c>
      <c r="DD45" s="177">
        <v>0</v>
      </c>
      <c r="DE45" s="176">
        <v>60</v>
      </c>
      <c r="DF45" s="177">
        <v>0.47244094488188976</v>
      </c>
      <c r="DG45" s="177">
        <v>0.70588235294117652</v>
      </c>
      <c r="DH45" s="177">
        <v>0.23529411764705882</v>
      </c>
      <c r="DI45" s="177">
        <v>4.4117647058823532E-2</v>
      </c>
      <c r="DJ45" s="177">
        <v>1.4705882352941176E-2</v>
      </c>
      <c r="DK45" s="177">
        <v>0</v>
      </c>
      <c r="DL45" s="176">
        <v>68</v>
      </c>
      <c r="DM45" s="177">
        <v>0.53543307086614178</v>
      </c>
      <c r="DN45" s="177">
        <v>0.63636363636363646</v>
      </c>
      <c r="DO45" s="177">
        <v>0.34848484848484851</v>
      </c>
      <c r="DP45" s="177">
        <v>1.5151515151515152E-2</v>
      </c>
      <c r="DQ45" s="177">
        <v>0</v>
      </c>
      <c r="DR45" s="177">
        <v>0</v>
      </c>
      <c r="DS45" s="176">
        <v>66</v>
      </c>
      <c r="DT45" s="177">
        <v>0.51968503937007871</v>
      </c>
      <c r="DU45" s="177">
        <v>0.65909090909090917</v>
      </c>
      <c r="DV45" s="177">
        <v>0.20454545454545456</v>
      </c>
      <c r="DW45" s="177">
        <v>0.13636363636363638</v>
      </c>
      <c r="DX45" s="177">
        <v>0</v>
      </c>
      <c r="DY45" s="177">
        <v>0</v>
      </c>
      <c r="DZ45" s="176">
        <v>44</v>
      </c>
      <c r="EA45" s="177">
        <v>0.34645669291338582</v>
      </c>
      <c r="EB45" s="177">
        <v>0.65789473684210531</v>
      </c>
      <c r="EC45" s="177">
        <v>0.26315789473684215</v>
      </c>
      <c r="ED45" s="177">
        <v>7.8947368421052641E-2</v>
      </c>
      <c r="EE45" s="177">
        <v>0</v>
      </c>
      <c r="EF45" s="177">
        <v>0</v>
      </c>
      <c r="EG45" s="176">
        <v>38</v>
      </c>
      <c r="EH45" s="177">
        <v>0.29921259842519687</v>
      </c>
      <c r="EI45" s="177">
        <v>0.92741935483870974</v>
      </c>
      <c r="EJ45" s="177">
        <v>6.4516129032258063E-2</v>
      </c>
      <c r="EK45" s="177">
        <v>8.0645161290322578E-3</v>
      </c>
      <c r="EL45" s="177">
        <v>0</v>
      </c>
      <c r="EM45" s="177">
        <v>0</v>
      </c>
      <c r="EN45" s="176">
        <v>124</v>
      </c>
      <c r="EO45" s="177">
        <v>0.97637795275590555</v>
      </c>
      <c r="EP45" s="177">
        <v>0.68085106382978722</v>
      </c>
      <c r="EQ45" s="177">
        <v>0.27659574468085107</v>
      </c>
      <c r="ER45" s="177">
        <v>4.2553191489361701E-2</v>
      </c>
      <c r="ES45" s="177">
        <v>0</v>
      </c>
      <c r="ET45" s="177">
        <v>0</v>
      </c>
      <c r="EU45" s="176">
        <v>47</v>
      </c>
      <c r="EV45" s="177">
        <v>0.37007874015748032</v>
      </c>
      <c r="EW45" s="177">
        <v>0.69565217391304346</v>
      </c>
      <c r="EX45" s="177">
        <v>0.2608695652173913</v>
      </c>
      <c r="EY45" s="177">
        <v>4.3478260869565216E-2</v>
      </c>
      <c r="EZ45" s="177">
        <v>0</v>
      </c>
      <c r="FA45" s="177">
        <v>0</v>
      </c>
      <c r="FB45" s="176">
        <v>46</v>
      </c>
      <c r="FC45" s="177">
        <v>0.36220472440944884</v>
      </c>
      <c r="FD45" s="177">
        <v>0.83157894736842108</v>
      </c>
      <c r="FE45" s="177">
        <v>0.1368421052631579</v>
      </c>
      <c r="FF45" s="177">
        <v>1.0526315789473684E-2</v>
      </c>
      <c r="FG45" s="177">
        <v>2.1052631578947368E-2</v>
      </c>
      <c r="FH45" s="177">
        <v>0</v>
      </c>
      <c r="FI45" s="176">
        <v>95</v>
      </c>
      <c r="FJ45" s="177">
        <v>0.74803149606299213</v>
      </c>
      <c r="FK45" s="177">
        <v>0.83870967741935476</v>
      </c>
      <c r="FL45" s="177">
        <v>0.12903225806451613</v>
      </c>
      <c r="FM45" s="177">
        <v>2.150537634408602E-2</v>
      </c>
      <c r="FN45" s="177">
        <v>1.075268817204301E-2</v>
      </c>
      <c r="FO45" s="177">
        <v>0</v>
      </c>
      <c r="FP45" s="176">
        <v>93</v>
      </c>
      <c r="FQ45" s="177">
        <v>0.73228346456692917</v>
      </c>
      <c r="FR45" s="177">
        <v>0.59259259259259256</v>
      </c>
      <c r="FS45" s="177">
        <v>0.31481481481481477</v>
      </c>
      <c r="FT45" s="177">
        <v>9.2592592592592587E-2</v>
      </c>
      <c r="FU45" s="177">
        <v>0</v>
      </c>
      <c r="FV45" s="177">
        <v>0</v>
      </c>
      <c r="FW45" s="176">
        <v>54</v>
      </c>
      <c r="FX45" s="177">
        <v>0.42519685039370081</v>
      </c>
      <c r="FY45" s="177">
        <v>0.46341463414634143</v>
      </c>
      <c r="FZ45" s="177">
        <v>0.29268292682926828</v>
      </c>
      <c r="GA45" s="177">
        <v>0.1951219512195122</v>
      </c>
      <c r="GB45" s="177">
        <v>2.4390243902439025E-2</v>
      </c>
      <c r="GC45" s="177">
        <v>2.4390243902439025E-2</v>
      </c>
      <c r="GD45" s="176">
        <v>41</v>
      </c>
      <c r="GE45" s="177">
        <v>0.32283464566929132</v>
      </c>
      <c r="GF45" s="177">
        <v>0.79166666666666652</v>
      </c>
      <c r="GG45" s="177">
        <v>0.14583333333333331</v>
      </c>
      <c r="GH45" s="177">
        <v>6.25E-2</v>
      </c>
      <c r="GI45" s="177">
        <v>0</v>
      </c>
      <c r="GJ45" s="177">
        <v>0</v>
      </c>
      <c r="GK45" s="176">
        <v>48</v>
      </c>
      <c r="GL45" s="177">
        <v>0.37795275590551181</v>
      </c>
      <c r="GM45" s="179" t="s">
        <v>232</v>
      </c>
      <c r="GN45" s="179" t="s">
        <v>232</v>
      </c>
      <c r="GO45" s="179" t="s">
        <v>232</v>
      </c>
      <c r="GP45" s="179" t="s">
        <v>232</v>
      </c>
      <c r="GQ45" s="179" t="s">
        <v>232</v>
      </c>
      <c r="GR45" s="176">
        <v>0</v>
      </c>
      <c r="GS45" s="177">
        <v>0</v>
      </c>
      <c r="GT45" s="179" t="s">
        <v>232</v>
      </c>
      <c r="GU45" s="179" t="s">
        <v>232</v>
      </c>
      <c r="GV45" s="179" t="s">
        <v>232</v>
      </c>
      <c r="GW45" s="179" t="s">
        <v>232</v>
      </c>
      <c r="GX45" s="179" t="s">
        <v>232</v>
      </c>
      <c r="GY45" s="176">
        <v>0</v>
      </c>
      <c r="GZ45" s="177">
        <v>0</v>
      </c>
      <c r="HA45" s="179" t="s">
        <v>232</v>
      </c>
      <c r="HB45" s="179" t="s">
        <v>232</v>
      </c>
      <c r="HC45" s="179" t="s">
        <v>232</v>
      </c>
      <c r="HD45" s="179" t="s">
        <v>232</v>
      </c>
      <c r="HE45" s="179" t="s">
        <v>232</v>
      </c>
      <c r="HF45" s="176">
        <v>0</v>
      </c>
      <c r="HG45" s="177">
        <v>0</v>
      </c>
      <c r="HH45" s="178">
        <v>9.3333333333333339</v>
      </c>
      <c r="HI45" s="176">
        <v>108</v>
      </c>
      <c r="HJ45" s="177">
        <v>0.85039370078740162</v>
      </c>
      <c r="HK45" s="177">
        <v>0.93599999999999994</v>
      </c>
      <c r="HL45" s="177">
        <v>6.4000000000000001E-2</v>
      </c>
      <c r="HM45" s="177">
        <v>0</v>
      </c>
      <c r="HN45" s="177">
        <v>0</v>
      </c>
      <c r="HO45" s="177">
        <v>0</v>
      </c>
      <c r="HP45" s="176">
        <v>125</v>
      </c>
      <c r="HQ45" s="177">
        <v>0.98425196850393704</v>
      </c>
      <c r="HR45" s="177">
        <v>0.63709677419354849</v>
      </c>
      <c r="HS45" s="177">
        <v>1.6129032258064516E-2</v>
      </c>
      <c r="HT45" s="177">
        <v>0.11290322580645161</v>
      </c>
      <c r="HU45" s="177">
        <v>0.12096774193548387</v>
      </c>
      <c r="HV45" s="177">
        <v>3.2258064516129031E-2</v>
      </c>
      <c r="HW45" s="177">
        <v>2.4193548387096777E-2</v>
      </c>
      <c r="HX45" s="177">
        <v>0.12903225806451613</v>
      </c>
      <c r="HY45" s="177">
        <v>0</v>
      </c>
      <c r="HZ45" s="177">
        <v>3.2258064516129031E-2</v>
      </c>
      <c r="IA45" s="177">
        <v>7.2580645161290328E-2</v>
      </c>
      <c r="IB45" s="176">
        <v>124</v>
      </c>
      <c r="IC45" s="177">
        <v>0.97637795275590555</v>
      </c>
      <c r="ID45" s="178">
        <v>3.827956989247312</v>
      </c>
      <c r="IE45" s="176">
        <v>93</v>
      </c>
      <c r="IF45" s="177">
        <v>0.73228346456692917</v>
      </c>
      <c r="IG45" s="177">
        <v>0.29921259842519687</v>
      </c>
      <c r="IH45" s="177">
        <v>0.97169811320754718</v>
      </c>
      <c r="II45" s="177">
        <v>2.8301886792452831E-2</v>
      </c>
      <c r="IJ45" s="176">
        <v>106</v>
      </c>
      <c r="IK45" s="177">
        <v>0.83464566929133854</v>
      </c>
      <c r="IL45" s="177">
        <v>0.92857142857142849</v>
      </c>
      <c r="IM45" s="177">
        <v>7.1428571428571425E-2</v>
      </c>
      <c r="IN45" s="176">
        <v>42</v>
      </c>
      <c r="IO45" s="177">
        <v>0.33070866141732286</v>
      </c>
      <c r="IP45" s="177">
        <v>0.97222222222222221</v>
      </c>
      <c r="IQ45" s="177">
        <v>2.7777777777777776E-2</v>
      </c>
      <c r="IR45" s="176">
        <v>72</v>
      </c>
      <c r="IS45" s="177">
        <v>0.56692913385826771</v>
      </c>
      <c r="IT45" s="177">
        <v>1</v>
      </c>
      <c r="IU45" s="177">
        <v>0</v>
      </c>
      <c r="IV45" s="176">
        <v>108</v>
      </c>
      <c r="IW45" s="177">
        <v>0.85039370078740162</v>
      </c>
      <c r="IX45" s="177">
        <v>0.97959183673469385</v>
      </c>
      <c r="IY45" s="177">
        <v>2.0408163265306121E-2</v>
      </c>
      <c r="IZ45" s="176">
        <v>98</v>
      </c>
      <c r="JA45" s="177">
        <v>0.77165354330708658</v>
      </c>
      <c r="JB45" s="177">
        <v>0.1889763779527559</v>
      </c>
      <c r="JC45" s="177">
        <v>0.5</v>
      </c>
      <c r="JD45" s="177">
        <v>0.5</v>
      </c>
      <c r="JE45" s="176">
        <v>126</v>
      </c>
      <c r="JF45" s="177">
        <v>0.99212598425196852</v>
      </c>
      <c r="JG45" s="177">
        <v>3.4188034188034191E-2</v>
      </c>
      <c r="JH45" s="177">
        <v>3.4188034188034191E-2</v>
      </c>
      <c r="JI45" s="177">
        <v>0.36752136752136755</v>
      </c>
      <c r="JJ45" s="177">
        <v>0.36752136752136755</v>
      </c>
      <c r="JK45" s="177">
        <v>0.19658119658119658</v>
      </c>
      <c r="JL45" s="176">
        <v>117</v>
      </c>
      <c r="JM45" s="177">
        <v>0.92125984251968507</v>
      </c>
      <c r="JN45" s="176">
        <v>110</v>
      </c>
      <c r="JO45" s="177">
        <v>0.86614173228346458</v>
      </c>
      <c r="JP45" s="179">
        <v>0</v>
      </c>
      <c r="JQ45" s="179">
        <v>1</v>
      </c>
      <c r="JR45" s="179">
        <v>0</v>
      </c>
      <c r="JS45" s="179">
        <v>0</v>
      </c>
      <c r="JT45" s="179">
        <v>0</v>
      </c>
      <c r="JU45" s="176">
        <v>2</v>
      </c>
      <c r="JV45" s="177">
        <v>1.5748031496062992E-2</v>
      </c>
      <c r="JW45" s="177">
        <v>8.4745762711864406E-3</v>
      </c>
      <c r="JX45" s="177">
        <v>0</v>
      </c>
      <c r="JY45" s="177">
        <v>8.4745762711864406E-3</v>
      </c>
      <c r="JZ45" s="177">
        <v>0.98305084745762705</v>
      </c>
      <c r="KA45" s="177">
        <v>0</v>
      </c>
      <c r="KB45" s="176">
        <v>118</v>
      </c>
      <c r="KC45" s="177">
        <v>0.92913385826771655</v>
      </c>
      <c r="KD45" s="177">
        <v>0.85714285714285721</v>
      </c>
      <c r="KE45" s="177">
        <v>5.7142857142857148E-2</v>
      </c>
      <c r="KF45" s="177">
        <v>7.6190476190476197E-2</v>
      </c>
      <c r="KG45" s="177">
        <v>5.7142857142857148E-2</v>
      </c>
      <c r="KH45" s="177">
        <v>9.5238095238095247E-3</v>
      </c>
      <c r="KI45" s="177">
        <v>1.9047619047619049E-2</v>
      </c>
      <c r="KJ45" s="177">
        <v>9.5238095238095247E-3</v>
      </c>
      <c r="KK45" s="177">
        <v>2.8571428571428574E-2</v>
      </c>
      <c r="KL45" s="177">
        <v>2.8571428571428574E-2</v>
      </c>
      <c r="KM45" s="176">
        <v>105</v>
      </c>
      <c r="KN45" s="180">
        <v>0.82677165354330706</v>
      </c>
    </row>
    <row r="46" spans="1:300" s="150" customFormat="1" ht="24" customHeight="1" x14ac:dyDescent="0.25">
      <c r="A46" s="181">
        <v>169</v>
      </c>
      <c r="B46" s="182" t="s">
        <v>269</v>
      </c>
      <c r="C46" s="183" t="s">
        <v>4</v>
      </c>
      <c r="D46" s="183" t="s">
        <v>0</v>
      </c>
      <c r="E46" s="184">
        <v>90</v>
      </c>
      <c r="F46" s="185">
        <v>7.7777777777777779E-2</v>
      </c>
      <c r="G46" s="185">
        <v>0.92222222222222217</v>
      </c>
      <c r="H46" s="184">
        <v>90</v>
      </c>
      <c r="I46" s="185">
        <v>1</v>
      </c>
      <c r="J46" s="185">
        <v>0.86585365853658536</v>
      </c>
      <c r="K46" s="185">
        <v>0.13414634146341461</v>
      </c>
      <c r="L46" s="184">
        <v>82</v>
      </c>
      <c r="M46" s="185">
        <v>0.91111111111111109</v>
      </c>
      <c r="N46" s="185">
        <v>0.65217391304347827</v>
      </c>
      <c r="O46" s="185">
        <v>0.34782608695652173</v>
      </c>
      <c r="P46" s="184">
        <v>69</v>
      </c>
      <c r="Q46" s="185">
        <v>0.76666666666666672</v>
      </c>
      <c r="R46" s="185">
        <v>0.16853932584269662</v>
      </c>
      <c r="S46" s="185">
        <v>8.98876404494382E-2</v>
      </c>
      <c r="T46" s="185">
        <v>0.47191011235955049</v>
      </c>
      <c r="U46" s="185">
        <v>6.7415730337078636E-2</v>
      </c>
      <c r="V46" s="185">
        <v>0.33707865168539325</v>
      </c>
      <c r="W46" s="185">
        <v>0</v>
      </c>
      <c r="X46" s="185">
        <v>2.247191011235955E-2</v>
      </c>
      <c r="Y46" s="185">
        <v>6.7415730337078636E-2</v>
      </c>
      <c r="Z46" s="185">
        <v>8.98876404494382E-2</v>
      </c>
      <c r="AA46" s="185">
        <v>0.10112359550561796</v>
      </c>
      <c r="AB46" s="185">
        <v>0</v>
      </c>
      <c r="AC46" s="185">
        <v>7.8651685393258425E-2</v>
      </c>
      <c r="AD46" s="184">
        <v>89</v>
      </c>
      <c r="AE46" s="185">
        <v>0.98888888888888893</v>
      </c>
      <c r="AF46" s="185">
        <v>0.6333333333333333</v>
      </c>
      <c r="AG46" s="184">
        <v>57</v>
      </c>
      <c r="AH46" s="185">
        <v>0.44705882352941173</v>
      </c>
      <c r="AI46" s="185">
        <v>0.4</v>
      </c>
      <c r="AJ46" s="185">
        <v>0.12941176470588234</v>
      </c>
      <c r="AK46" s="185">
        <v>0.4823529411764706</v>
      </c>
      <c r="AL46" s="185">
        <v>0.4823529411764706</v>
      </c>
      <c r="AM46" s="185">
        <v>0.37647058823529411</v>
      </c>
      <c r="AN46" s="185">
        <v>0.3411764705882353</v>
      </c>
      <c r="AO46" s="185">
        <v>9.4117647058823528E-2</v>
      </c>
      <c r="AP46" s="185">
        <v>8.2352941176470587E-2</v>
      </c>
      <c r="AQ46" s="185">
        <v>3.5294117647058823E-2</v>
      </c>
      <c r="AR46" s="184">
        <v>85</v>
      </c>
      <c r="AS46" s="185">
        <v>0.94444444444444442</v>
      </c>
      <c r="AT46" s="186">
        <v>9.7078651685393265</v>
      </c>
      <c r="AU46" s="184">
        <v>89</v>
      </c>
      <c r="AV46" s="185">
        <v>0.98888888888888893</v>
      </c>
      <c r="AW46" s="186">
        <v>9.7977528089887649</v>
      </c>
      <c r="AX46" s="184">
        <v>89</v>
      </c>
      <c r="AY46" s="185">
        <v>0.98888888888888893</v>
      </c>
      <c r="AZ46" s="186">
        <v>9.779069767441861</v>
      </c>
      <c r="BA46" s="184">
        <v>86</v>
      </c>
      <c r="BB46" s="185">
        <v>0.9555555555555556</v>
      </c>
      <c r="BC46" s="185">
        <v>0.5730337078651685</v>
      </c>
      <c r="BD46" s="185">
        <v>0.30337078651685395</v>
      </c>
      <c r="BE46" s="185">
        <v>0.10112359550561796</v>
      </c>
      <c r="BF46" s="185">
        <v>2.247191011235955E-2</v>
      </c>
      <c r="BG46" s="185">
        <v>0</v>
      </c>
      <c r="BH46" s="184">
        <v>89</v>
      </c>
      <c r="BI46" s="185">
        <v>0.98888888888888893</v>
      </c>
      <c r="BJ46" s="185">
        <v>0.7816091954022989</v>
      </c>
      <c r="BK46" s="185">
        <v>0.18390804597701149</v>
      </c>
      <c r="BL46" s="185">
        <v>3.4482758620689648E-2</v>
      </c>
      <c r="BM46" s="185">
        <v>0</v>
      </c>
      <c r="BN46" s="185">
        <v>0</v>
      </c>
      <c r="BO46" s="184">
        <v>87</v>
      </c>
      <c r="BP46" s="185">
        <v>0.96666666666666667</v>
      </c>
      <c r="BQ46" s="185">
        <v>0.75555555555555565</v>
      </c>
      <c r="BR46" s="185">
        <v>0.16666666666666669</v>
      </c>
      <c r="BS46" s="185">
        <v>6.6666666666666666E-2</v>
      </c>
      <c r="BT46" s="185">
        <v>1.1111111111111112E-2</v>
      </c>
      <c r="BU46" s="185">
        <v>0</v>
      </c>
      <c r="BV46" s="184">
        <v>90</v>
      </c>
      <c r="BW46" s="185">
        <v>1</v>
      </c>
      <c r="BX46" s="185">
        <v>0.7640449438202247</v>
      </c>
      <c r="BY46" s="185">
        <v>0.16853932584269662</v>
      </c>
      <c r="BZ46" s="185">
        <v>4.49438202247191E-2</v>
      </c>
      <c r="CA46" s="185">
        <v>1.1235955056179775E-2</v>
      </c>
      <c r="CB46" s="185">
        <v>1.1235955056179775E-2</v>
      </c>
      <c r="CC46" s="184">
        <v>89</v>
      </c>
      <c r="CD46" s="185">
        <v>0.98888888888888893</v>
      </c>
      <c r="CE46" s="185">
        <v>0.6785714285714286</v>
      </c>
      <c r="CF46" s="185">
        <v>0.20238095238095241</v>
      </c>
      <c r="CG46" s="185">
        <v>7.1428571428571425E-2</v>
      </c>
      <c r="CH46" s="185">
        <v>4.7619047619047623E-2</v>
      </c>
      <c r="CI46" s="185">
        <v>0</v>
      </c>
      <c r="CJ46" s="184">
        <v>84</v>
      </c>
      <c r="CK46" s="185">
        <v>0.93333333333333335</v>
      </c>
      <c r="CL46" s="185">
        <v>0.86516853932584259</v>
      </c>
      <c r="CM46" s="185">
        <v>0.11235955056179775</v>
      </c>
      <c r="CN46" s="185">
        <v>2.247191011235955E-2</v>
      </c>
      <c r="CO46" s="185">
        <v>0</v>
      </c>
      <c r="CP46" s="185">
        <v>0</v>
      </c>
      <c r="CQ46" s="184">
        <v>89</v>
      </c>
      <c r="CR46" s="185">
        <v>0.98888888888888893</v>
      </c>
      <c r="CS46" s="185">
        <v>0.72499999999999998</v>
      </c>
      <c r="CT46" s="185">
        <v>0.22499999999999998</v>
      </c>
      <c r="CU46" s="185">
        <v>2.4999999999999998E-2</v>
      </c>
      <c r="CV46" s="185">
        <v>2.4999999999999998E-2</v>
      </c>
      <c r="CW46" s="185">
        <v>0</v>
      </c>
      <c r="CX46" s="184">
        <v>40</v>
      </c>
      <c r="CY46" s="185">
        <v>0.44444444444444442</v>
      </c>
      <c r="CZ46" s="185">
        <v>0.38461538461538464</v>
      </c>
      <c r="DA46" s="185">
        <v>0.30769230769230765</v>
      </c>
      <c r="DB46" s="185">
        <v>0.17948717948717949</v>
      </c>
      <c r="DC46" s="185">
        <v>7.6923076923076913E-2</v>
      </c>
      <c r="DD46" s="185">
        <v>5.128205128205128E-2</v>
      </c>
      <c r="DE46" s="184">
        <v>39</v>
      </c>
      <c r="DF46" s="185">
        <v>0.43333333333333335</v>
      </c>
      <c r="DG46" s="185">
        <v>0.40425531914893614</v>
      </c>
      <c r="DH46" s="185">
        <v>0.4468085106382978</v>
      </c>
      <c r="DI46" s="185">
        <v>0.14893617021276595</v>
      </c>
      <c r="DJ46" s="185">
        <v>0</v>
      </c>
      <c r="DK46" s="185">
        <v>0</v>
      </c>
      <c r="DL46" s="184">
        <v>47</v>
      </c>
      <c r="DM46" s="185">
        <v>0.52222222222222225</v>
      </c>
      <c r="DN46" s="185">
        <v>0.42222222222222222</v>
      </c>
      <c r="DO46" s="185">
        <v>0.44444444444444448</v>
      </c>
      <c r="DP46" s="185">
        <v>0.13333333333333333</v>
      </c>
      <c r="DQ46" s="185">
        <v>0</v>
      </c>
      <c r="DR46" s="185">
        <v>0</v>
      </c>
      <c r="DS46" s="184">
        <v>45</v>
      </c>
      <c r="DT46" s="185">
        <v>0.5</v>
      </c>
      <c r="DU46" s="185">
        <v>0.48148148148148145</v>
      </c>
      <c r="DV46" s="185">
        <v>0.40740740740740738</v>
      </c>
      <c r="DW46" s="185">
        <v>0.11111111111111109</v>
      </c>
      <c r="DX46" s="185">
        <v>0</v>
      </c>
      <c r="DY46" s="185">
        <v>0</v>
      </c>
      <c r="DZ46" s="184">
        <v>27</v>
      </c>
      <c r="EA46" s="185">
        <v>0.3</v>
      </c>
      <c r="EB46" s="185">
        <v>0.45833333333333337</v>
      </c>
      <c r="EC46" s="185">
        <v>0.375</v>
      </c>
      <c r="ED46" s="185">
        <v>0.16666666666666669</v>
      </c>
      <c r="EE46" s="185">
        <v>0</v>
      </c>
      <c r="EF46" s="185">
        <v>0</v>
      </c>
      <c r="EG46" s="184">
        <v>24</v>
      </c>
      <c r="EH46" s="185">
        <v>0.26666666666666666</v>
      </c>
      <c r="EI46" s="185">
        <v>0.83908045977011492</v>
      </c>
      <c r="EJ46" s="185">
        <v>0.16091954022988506</v>
      </c>
      <c r="EK46" s="185">
        <v>0</v>
      </c>
      <c r="EL46" s="185">
        <v>0</v>
      </c>
      <c r="EM46" s="185">
        <v>0</v>
      </c>
      <c r="EN46" s="184">
        <v>87</v>
      </c>
      <c r="EO46" s="185">
        <v>0.96666666666666667</v>
      </c>
      <c r="EP46" s="185">
        <v>0.66037735849056611</v>
      </c>
      <c r="EQ46" s="185">
        <v>0.28301886792452829</v>
      </c>
      <c r="ER46" s="185">
        <v>5.6603773584905655E-2</v>
      </c>
      <c r="ES46" s="185">
        <v>0</v>
      </c>
      <c r="ET46" s="185">
        <v>0</v>
      </c>
      <c r="EU46" s="184">
        <v>53</v>
      </c>
      <c r="EV46" s="185">
        <v>0.58888888888888891</v>
      </c>
      <c r="EW46" s="185">
        <v>0.55813953488372092</v>
      </c>
      <c r="EX46" s="185">
        <v>0.30232558139534887</v>
      </c>
      <c r="EY46" s="185">
        <v>0.13953488372093023</v>
      </c>
      <c r="EZ46" s="185">
        <v>0</v>
      </c>
      <c r="FA46" s="185">
        <v>0</v>
      </c>
      <c r="FB46" s="184">
        <v>43</v>
      </c>
      <c r="FC46" s="185">
        <v>0.4777777777777778</v>
      </c>
      <c r="FD46" s="185">
        <v>0.77941176470588236</v>
      </c>
      <c r="FE46" s="185">
        <v>0.19117647058823528</v>
      </c>
      <c r="FF46" s="185">
        <v>2.9411764705882353E-2</v>
      </c>
      <c r="FG46" s="185">
        <v>0</v>
      </c>
      <c r="FH46" s="185">
        <v>0</v>
      </c>
      <c r="FI46" s="184">
        <v>68</v>
      </c>
      <c r="FJ46" s="185">
        <v>0.75555555555555554</v>
      </c>
      <c r="FK46" s="185">
        <v>0.79710144927536231</v>
      </c>
      <c r="FL46" s="185">
        <v>0.15942028985507248</v>
      </c>
      <c r="FM46" s="185">
        <v>4.3478260869565216E-2</v>
      </c>
      <c r="FN46" s="185">
        <v>0</v>
      </c>
      <c r="FO46" s="185">
        <v>0</v>
      </c>
      <c r="FP46" s="184">
        <v>69</v>
      </c>
      <c r="FQ46" s="185">
        <v>0.76666666666666672</v>
      </c>
      <c r="FR46" s="185">
        <v>0.77499999999999991</v>
      </c>
      <c r="FS46" s="185">
        <v>0.15</v>
      </c>
      <c r="FT46" s="185">
        <v>4.9999999999999996E-2</v>
      </c>
      <c r="FU46" s="185">
        <v>2.4999999999999998E-2</v>
      </c>
      <c r="FV46" s="185">
        <v>0</v>
      </c>
      <c r="FW46" s="184">
        <v>40</v>
      </c>
      <c r="FX46" s="185">
        <v>0.44444444444444442</v>
      </c>
      <c r="FY46" s="185">
        <v>0.7407407407407407</v>
      </c>
      <c r="FZ46" s="185">
        <v>0.11111111111111109</v>
      </c>
      <c r="GA46" s="185">
        <v>0.14814814814814814</v>
      </c>
      <c r="GB46" s="185">
        <v>0</v>
      </c>
      <c r="GC46" s="185">
        <v>0</v>
      </c>
      <c r="GD46" s="184">
        <v>27</v>
      </c>
      <c r="GE46" s="185">
        <v>0.3</v>
      </c>
      <c r="GF46" s="185">
        <v>0.81481481481481477</v>
      </c>
      <c r="GG46" s="185">
        <v>0.11111111111111109</v>
      </c>
      <c r="GH46" s="185">
        <v>7.407407407407407E-2</v>
      </c>
      <c r="GI46" s="185">
        <v>0</v>
      </c>
      <c r="GJ46" s="185">
        <v>0</v>
      </c>
      <c r="GK46" s="184">
        <v>27</v>
      </c>
      <c r="GL46" s="185">
        <v>0.3</v>
      </c>
      <c r="GM46" s="187" t="s">
        <v>232</v>
      </c>
      <c r="GN46" s="187" t="s">
        <v>232</v>
      </c>
      <c r="GO46" s="187" t="s">
        <v>232</v>
      </c>
      <c r="GP46" s="187" t="s">
        <v>232</v>
      </c>
      <c r="GQ46" s="187" t="s">
        <v>232</v>
      </c>
      <c r="GR46" s="184">
        <v>0</v>
      </c>
      <c r="GS46" s="185">
        <v>0</v>
      </c>
      <c r="GT46" s="187" t="s">
        <v>232</v>
      </c>
      <c r="GU46" s="187" t="s">
        <v>232</v>
      </c>
      <c r="GV46" s="187" t="s">
        <v>232</v>
      </c>
      <c r="GW46" s="187" t="s">
        <v>232</v>
      </c>
      <c r="GX46" s="187" t="s">
        <v>232</v>
      </c>
      <c r="GY46" s="184">
        <v>0</v>
      </c>
      <c r="GZ46" s="185">
        <v>0</v>
      </c>
      <c r="HA46" s="187" t="s">
        <v>232</v>
      </c>
      <c r="HB46" s="187" t="s">
        <v>232</v>
      </c>
      <c r="HC46" s="187" t="s">
        <v>232</v>
      </c>
      <c r="HD46" s="187" t="s">
        <v>232</v>
      </c>
      <c r="HE46" s="187" t="s">
        <v>232</v>
      </c>
      <c r="HF46" s="184">
        <v>0</v>
      </c>
      <c r="HG46" s="185">
        <v>0</v>
      </c>
      <c r="HH46" s="186">
        <v>9.4</v>
      </c>
      <c r="HI46" s="184">
        <v>80</v>
      </c>
      <c r="HJ46" s="185">
        <v>0.88888888888888884</v>
      </c>
      <c r="HK46" s="185">
        <v>0.6741573033707865</v>
      </c>
      <c r="HL46" s="185">
        <v>0.26966292134831454</v>
      </c>
      <c r="HM46" s="185">
        <v>4.49438202247191E-2</v>
      </c>
      <c r="HN46" s="185">
        <v>1.1235955056179775E-2</v>
      </c>
      <c r="HO46" s="185">
        <v>0</v>
      </c>
      <c r="HP46" s="184">
        <v>89</v>
      </c>
      <c r="HQ46" s="185">
        <v>0.98888888888888893</v>
      </c>
      <c r="HR46" s="185">
        <v>0.55952380952380965</v>
      </c>
      <c r="HS46" s="185">
        <v>2.3809523809523812E-2</v>
      </c>
      <c r="HT46" s="185">
        <v>3.5714285714285712E-2</v>
      </c>
      <c r="HU46" s="185">
        <v>0.16666666666666669</v>
      </c>
      <c r="HV46" s="185">
        <v>1.1904761904761906E-2</v>
      </c>
      <c r="HW46" s="185">
        <v>1.1904761904761906E-2</v>
      </c>
      <c r="HX46" s="185">
        <v>9.5238095238095247E-2</v>
      </c>
      <c r="HY46" s="185">
        <v>3.5714285714285712E-2</v>
      </c>
      <c r="HZ46" s="185">
        <v>4.7619047619047623E-2</v>
      </c>
      <c r="IA46" s="185">
        <v>0.14285714285714285</v>
      </c>
      <c r="IB46" s="184">
        <v>84</v>
      </c>
      <c r="IC46" s="185">
        <v>0.93333333333333335</v>
      </c>
      <c r="ID46" s="186">
        <v>3.0129870129870131</v>
      </c>
      <c r="IE46" s="184">
        <v>77</v>
      </c>
      <c r="IF46" s="185">
        <v>0.85555555555555551</v>
      </c>
      <c r="IG46" s="185">
        <v>0.25555555555555554</v>
      </c>
      <c r="IH46" s="185">
        <v>1</v>
      </c>
      <c r="II46" s="185">
        <v>0</v>
      </c>
      <c r="IJ46" s="184">
        <v>75</v>
      </c>
      <c r="IK46" s="185">
        <v>0.83333333333333337</v>
      </c>
      <c r="IL46" s="185">
        <v>0.967741935483871</v>
      </c>
      <c r="IM46" s="185">
        <v>3.2258064516129031E-2</v>
      </c>
      <c r="IN46" s="184">
        <v>31</v>
      </c>
      <c r="IO46" s="185">
        <v>0.34444444444444444</v>
      </c>
      <c r="IP46" s="185">
        <v>1</v>
      </c>
      <c r="IQ46" s="185">
        <v>0</v>
      </c>
      <c r="IR46" s="184">
        <v>52</v>
      </c>
      <c r="IS46" s="185">
        <v>0.57777777777777772</v>
      </c>
      <c r="IT46" s="185">
        <v>0.98666666666666658</v>
      </c>
      <c r="IU46" s="185">
        <v>1.3333333333333332E-2</v>
      </c>
      <c r="IV46" s="184">
        <v>75</v>
      </c>
      <c r="IW46" s="185">
        <v>0.83333333333333337</v>
      </c>
      <c r="IX46" s="185">
        <v>1</v>
      </c>
      <c r="IY46" s="185">
        <v>0</v>
      </c>
      <c r="IZ46" s="184">
        <v>69</v>
      </c>
      <c r="JA46" s="185">
        <v>0.76666666666666672</v>
      </c>
      <c r="JB46" s="185">
        <v>0.13333333333333333</v>
      </c>
      <c r="JC46" s="185">
        <v>0.54651162790697683</v>
      </c>
      <c r="JD46" s="185">
        <v>0.45348837209302328</v>
      </c>
      <c r="JE46" s="184">
        <v>86</v>
      </c>
      <c r="JF46" s="185">
        <v>0.9555555555555556</v>
      </c>
      <c r="JG46" s="185">
        <v>2.6666666666666665E-2</v>
      </c>
      <c r="JH46" s="185">
        <v>0.11999999999999998</v>
      </c>
      <c r="JI46" s="185">
        <v>0.37333333333333329</v>
      </c>
      <c r="JJ46" s="185">
        <v>0.29333333333333333</v>
      </c>
      <c r="JK46" s="185">
        <v>0.18666666666666665</v>
      </c>
      <c r="JL46" s="184">
        <v>75</v>
      </c>
      <c r="JM46" s="185">
        <v>0.83333333333333337</v>
      </c>
      <c r="JN46" s="184">
        <v>73</v>
      </c>
      <c r="JO46" s="185">
        <v>0.81111111111111112</v>
      </c>
      <c r="JP46" s="185">
        <v>0</v>
      </c>
      <c r="JQ46" s="185">
        <v>0.79999999999999993</v>
      </c>
      <c r="JR46" s="185">
        <v>0</v>
      </c>
      <c r="JS46" s="185">
        <v>0.19999999999999998</v>
      </c>
      <c r="JT46" s="185">
        <v>0</v>
      </c>
      <c r="JU46" s="184">
        <v>5</v>
      </c>
      <c r="JV46" s="185">
        <v>5.5555555555555552E-2</v>
      </c>
      <c r="JW46" s="185">
        <v>1.2195121951219511E-2</v>
      </c>
      <c r="JX46" s="185">
        <v>0</v>
      </c>
      <c r="JY46" s="185">
        <v>0</v>
      </c>
      <c r="JZ46" s="185">
        <v>0.98780487804878037</v>
      </c>
      <c r="KA46" s="185">
        <v>0</v>
      </c>
      <c r="KB46" s="184">
        <v>82</v>
      </c>
      <c r="KC46" s="185">
        <v>0.91111111111111109</v>
      </c>
      <c r="KD46" s="185">
        <v>0.85526315789473673</v>
      </c>
      <c r="KE46" s="185">
        <v>7.8947368421052627E-2</v>
      </c>
      <c r="KF46" s="185">
        <v>5.2631578947368425E-2</v>
      </c>
      <c r="KG46" s="185">
        <v>2.6315789473684213E-2</v>
      </c>
      <c r="KH46" s="185">
        <v>0</v>
      </c>
      <c r="KI46" s="185">
        <v>0</v>
      </c>
      <c r="KJ46" s="185">
        <v>0</v>
      </c>
      <c r="KK46" s="185">
        <v>1.3157894736842106E-2</v>
      </c>
      <c r="KL46" s="185">
        <v>2.6315789473684213E-2</v>
      </c>
      <c r="KM46" s="184">
        <v>76</v>
      </c>
      <c r="KN46" s="188">
        <v>0.84444444444444444</v>
      </c>
    </row>
    <row r="47" spans="1:300" s="150" customFormat="1" ht="24" customHeight="1" x14ac:dyDescent="0.25">
      <c r="A47" s="173">
        <v>173</v>
      </c>
      <c r="B47" s="174" t="s">
        <v>270</v>
      </c>
      <c r="C47" s="175" t="s">
        <v>4</v>
      </c>
      <c r="D47" s="175" t="s">
        <v>0</v>
      </c>
      <c r="E47" s="176">
        <v>62</v>
      </c>
      <c r="F47" s="177">
        <v>0.20338983050847456</v>
      </c>
      <c r="G47" s="177">
        <v>0.79661016949152541</v>
      </c>
      <c r="H47" s="176">
        <v>59</v>
      </c>
      <c r="I47" s="177">
        <v>0.95161290322580649</v>
      </c>
      <c r="J47" s="177">
        <v>0.91304347826086962</v>
      </c>
      <c r="K47" s="177">
        <v>8.6956521739130432E-2</v>
      </c>
      <c r="L47" s="176">
        <v>46</v>
      </c>
      <c r="M47" s="177">
        <v>0.74193548387096775</v>
      </c>
      <c r="N47" s="177">
        <v>0.75555555555555565</v>
      </c>
      <c r="O47" s="177">
        <v>0.24444444444444444</v>
      </c>
      <c r="P47" s="176">
        <v>45</v>
      </c>
      <c r="Q47" s="177">
        <v>0.72580645161290325</v>
      </c>
      <c r="R47" s="177">
        <v>0.16949152542372878</v>
      </c>
      <c r="S47" s="177">
        <v>0.15254237288135591</v>
      </c>
      <c r="T47" s="177">
        <v>0.50847457627118631</v>
      </c>
      <c r="U47" s="177">
        <v>5.084745762711864E-2</v>
      </c>
      <c r="V47" s="177">
        <v>0.30508474576271183</v>
      </c>
      <c r="W47" s="177">
        <v>0.11864406779661016</v>
      </c>
      <c r="X47" s="177">
        <v>0</v>
      </c>
      <c r="Y47" s="177">
        <v>5.084745762711864E-2</v>
      </c>
      <c r="Z47" s="177">
        <v>0.10169491525423728</v>
      </c>
      <c r="AA47" s="177">
        <v>6.7796610169491525E-2</v>
      </c>
      <c r="AB47" s="177">
        <v>0</v>
      </c>
      <c r="AC47" s="177">
        <v>0.18644067796610167</v>
      </c>
      <c r="AD47" s="176">
        <v>59</v>
      </c>
      <c r="AE47" s="177">
        <v>0.95161290322580649</v>
      </c>
      <c r="AF47" s="177">
        <v>0.64516129032258063</v>
      </c>
      <c r="AG47" s="176">
        <v>40</v>
      </c>
      <c r="AH47" s="177">
        <v>0.38775510204081637</v>
      </c>
      <c r="AI47" s="177">
        <v>0.44897959183673469</v>
      </c>
      <c r="AJ47" s="177">
        <v>6.1224489795918373E-2</v>
      </c>
      <c r="AK47" s="177">
        <v>0.22448979591836735</v>
      </c>
      <c r="AL47" s="177">
        <v>0.51020408163265307</v>
      </c>
      <c r="AM47" s="177">
        <v>0.32653061224489799</v>
      </c>
      <c r="AN47" s="177">
        <v>0.34693877551020413</v>
      </c>
      <c r="AO47" s="177">
        <v>4.0816326530612249E-2</v>
      </c>
      <c r="AP47" s="177">
        <v>4.0816326530612249E-2</v>
      </c>
      <c r="AQ47" s="177">
        <v>0.22448979591836735</v>
      </c>
      <c r="AR47" s="176">
        <v>49</v>
      </c>
      <c r="AS47" s="177">
        <v>0.79032258064516125</v>
      </c>
      <c r="AT47" s="178">
        <v>9.5882352941176467</v>
      </c>
      <c r="AU47" s="176">
        <v>51</v>
      </c>
      <c r="AV47" s="177">
        <v>0.82258064516129037</v>
      </c>
      <c r="AW47" s="178">
        <v>9.6923076923076916</v>
      </c>
      <c r="AX47" s="176">
        <v>52</v>
      </c>
      <c r="AY47" s="177">
        <v>0.83870967741935487</v>
      </c>
      <c r="AZ47" s="178">
        <v>9.7200000000000006</v>
      </c>
      <c r="BA47" s="176">
        <v>50</v>
      </c>
      <c r="BB47" s="177">
        <v>0.80645161290322576</v>
      </c>
      <c r="BC47" s="177">
        <v>0.55555555555555547</v>
      </c>
      <c r="BD47" s="177">
        <v>0.31481481481481483</v>
      </c>
      <c r="BE47" s="177">
        <v>5.5555555555555559E-2</v>
      </c>
      <c r="BF47" s="177">
        <v>5.5555555555555559E-2</v>
      </c>
      <c r="BG47" s="177">
        <v>1.8518518518518517E-2</v>
      </c>
      <c r="BH47" s="176">
        <v>54</v>
      </c>
      <c r="BI47" s="177">
        <v>0.87096774193548387</v>
      </c>
      <c r="BJ47" s="177">
        <v>0.84313725490196079</v>
      </c>
      <c r="BK47" s="177">
        <v>0.13725490196078433</v>
      </c>
      <c r="BL47" s="177">
        <v>1.9607843137254902E-2</v>
      </c>
      <c r="BM47" s="177">
        <v>0</v>
      </c>
      <c r="BN47" s="177">
        <v>0</v>
      </c>
      <c r="BO47" s="176">
        <v>51</v>
      </c>
      <c r="BP47" s="177">
        <v>0.82258064516129037</v>
      </c>
      <c r="BQ47" s="177">
        <v>0.58181818181818179</v>
      </c>
      <c r="BR47" s="177">
        <v>0.32727272727272727</v>
      </c>
      <c r="BS47" s="177">
        <v>7.2727272727272724E-2</v>
      </c>
      <c r="BT47" s="177">
        <v>0</v>
      </c>
      <c r="BU47" s="177">
        <v>1.8181818181818181E-2</v>
      </c>
      <c r="BV47" s="176">
        <v>55</v>
      </c>
      <c r="BW47" s="177">
        <v>0.88709677419354838</v>
      </c>
      <c r="BX47" s="177">
        <v>0.77777777777777779</v>
      </c>
      <c r="BY47" s="177">
        <v>0.16666666666666666</v>
      </c>
      <c r="BZ47" s="177">
        <v>5.5555555555555559E-2</v>
      </c>
      <c r="CA47" s="177">
        <v>0</v>
      </c>
      <c r="CB47" s="177">
        <v>0</v>
      </c>
      <c r="CC47" s="176">
        <v>54</v>
      </c>
      <c r="CD47" s="177">
        <v>0.87096774193548387</v>
      </c>
      <c r="CE47" s="177">
        <v>0.62962962962962965</v>
      </c>
      <c r="CF47" s="177">
        <v>0.31481481481481483</v>
      </c>
      <c r="CG47" s="177">
        <v>3.7037037037037035E-2</v>
      </c>
      <c r="CH47" s="177">
        <v>0</v>
      </c>
      <c r="CI47" s="177">
        <v>1.8518518518518517E-2</v>
      </c>
      <c r="CJ47" s="176">
        <v>54</v>
      </c>
      <c r="CK47" s="177">
        <v>0.87096774193548387</v>
      </c>
      <c r="CL47" s="177">
        <v>0.79629629629629639</v>
      </c>
      <c r="CM47" s="177">
        <v>0.16666666666666666</v>
      </c>
      <c r="CN47" s="177">
        <v>3.7037037037037035E-2</v>
      </c>
      <c r="CO47" s="177">
        <v>0</v>
      </c>
      <c r="CP47" s="177">
        <v>0</v>
      </c>
      <c r="CQ47" s="176">
        <v>54</v>
      </c>
      <c r="CR47" s="177">
        <v>0.87096774193548387</v>
      </c>
      <c r="CS47" s="177">
        <v>0.61904761904761907</v>
      </c>
      <c r="CT47" s="177">
        <v>0.2857142857142857</v>
      </c>
      <c r="CU47" s="177">
        <v>9.5238095238095233E-2</v>
      </c>
      <c r="CV47" s="177">
        <v>0</v>
      </c>
      <c r="CW47" s="177">
        <v>0</v>
      </c>
      <c r="CX47" s="176">
        <v>21</v>
      </c>
      <c r="CY47" s="177">
        <v>0.33870967741935482</v>
      </c>
      <c r="CZ47" s="177">
        <v>0.41176470588235292</v>
      </c>
      <c r="DA47" s="177">
        <v>0.47058823529411759</v>
      </c>
      <c r="DB47" s="177">
        <v>0.1176470588235294</v>
      </c>
      <c r="DC47" s="177">
        <v>0</v>
      </c>
      <c r="DD47" s="177">
        <v>0</v>
      </c>
      <c r="DE47" s="176">
        <v>17</v>
      </c>
      <c r="DF47" s="177">
        <v>0.27419354838709675</v>
      </c>
      <c r="DG47" s="177">
        <v>0.375</v>
      </c>
      <c r="DH47" s="177">
        <v>0.4375</v>
      </c>
      <c r="DI47" s="177">
        <v>0.125</v>
      </c>
      <c r="DJ47" s="177">
        <v>6.25E-2</v>
      </c>
      <c r="DK47" s="177">
        <v>0</v>
      </c>
      <c r="DL47" s="176">
        <v>16</v>
      </c>
      <c r="DM47" s="177">
        <v>0.25806451612903225</v>
      </c>
      <c r="DN47" s="177">
        <v>0.40000000000000008</v>
      </c>
      <c r="DO47" s="177">
        <v>0.33333333333333337</v>
      </c>
      <c r="DP47" s="177">
        <v>0.20000000000000004</v>
      </c>
      <c r="DQ47" s="177">
        <v>6.6666666666666666E-2</v>
      </c>
      <c r="DR47" s="177">
        <v>0</v>
      </c>
      <c r="DS47" s="176">
        <v>15</v>
      </c>
      <c r="DT47" s="177">
        <v>0.24193548387096775</v>
      </c>
      <c r="DU47" s="177">
        <v>0.45454545454545453</v>
      </c>
      <c r="DV47" s="177">
        <v>0.36363636363636365</v>
      </c>
      <c r="DW47" s="177">
        <v>9.0909090909090912E-2</v>
      </c>
      <c r="DX47" s="177">
        <v>9.0909090909090912E-2</v>
      </c>
      <c r="DY47" s="177">
        <v>0</v>
      </c>
      <c r="DZ47" s="176">
        <v>11</v>
      </c>
      <c r="EA47" s="177">
        <v>0.17741935483870969</v>
      </c>
      <c r="EB47" s="177">
        <v>0.5</v>
      </c>
      <c r="EC47" s="177">
        <v>0.30000000000000004</v>
      </c>
      <c r="ED47" s="177">
        <v>0.2</v>
      </c>
      <c r="EE47" s="177">
        <v>0</v>
      </c>
      <c r="EF47" s="177">
        <v>0</v>
      </c>
      <c r="EG47" s="176">
        <v>10</v>
      </c>
      <c r="EH47" s="177">
        <v>0.16129032258064516</v>
      </c>
      <c r="EI47" s="177">
        <v>0.74468085106382975</v>
      </c>
      <c r="EJ47" s="177">
        <v>0.19148936170212766</v>
      </c>
      <c r="EK47" s="177">
        <v>6.3829787234042548E-2</v>
      </c>
      <c r="EL47" s="177">
        <v>0</v>
      </c>
      <c r="EM47" s="177">
        <v>0</v>
      </c>
      <c r="EN47" s="176">
        <v>47</v>
      </c>
      <c r="EO47" s="177">
        <v>0.75806451612903225</v>
      </c>
      <c r="EP47" s="177">
        <v>0.47058823529411759</v>
      </c>
      <c r="EQ47" s="177">
        <v>0.5</v>
      </c>
      <c r="ER47" s="177">
        <v>0</v>
      </c>
      <c r="ES47" s="177">
        <v>2.9411764705882349E-2</v>
      </c>
      <c r="ET47" s="177">
        <v>0</v>
      </c>
      <c r="EU47" s="176">
        <v>34</v>
      </c>
      <c r="EV47" s="177">
        <v>0.54838709677419351</v>
      </c>
      <c r="EW47" s="177">
        <v>0.44827586206896552</v>
      </c>
      <c r="EX47" s="177">
        <v>0.48275862068965514</v>
      </c>
      <c r="EY47" s="177">
        <v>3.4482758620689655E-2</v>
      </c>
      <c r="EZ47" s="177">
        <v>3.4482758620689655E-2</v>
      </c>
      <c r="FA47" s="177">
        <v>0</v>
      </c>
      <c r="FB47" s="176">
        <v>29</v>
      </c>
      <c r="FC47" s="177">
        <v>0.46774193548387094</v>
      </c>
      <c r="FD47" s="177">
        <v>0.61538461538461542</v>
      </c>
      <c r="FE47" s="177">
        <v>0.30769230769230771</v>
      </c>
      <c r="FF47" s="177">
        <v>7.6923076923076927E-2</v>
      </c>
      <c r="FG47" s="177">
        <v>0</v>
      </c>
      <c r="FH47" s="177">
        <v>0</v>
      </c>
      <c r="FI47" s="176">
        <v>39</v>
      </c>
      <c r="FJ47" s="177">
        <v>0.62903225806451613</v>
      </c>
      <c r="FK47" s="177">
        <v>0.66666666666666674</v>
      </c>
      <c r="FL47" s="177">
        <v>0.27777777777777779</v>
      </c>
      <c r="FM47" s="177">
        <v>5.5555555555555559E-2</v>
      </c>
      <c r="FN47" s="177">
        <v>0</v>
      </c>
      <c r="FO47" s="177">
        <v>0</v>
      </c>
      <c r="FP47" s="176">
        <v>36</v>
      </c>
      <c r="FQ47" s="177">
        <v>0.58064516129032262</v>
      </c>
      <c r="FR47" s="177">
        <v>0.6206896551724137</v>
      </c>
      <c r="FS47" s="177">
        <v>0.24137931034482757</v>
      </c>
      <c r="FT47" s="177">
        <v>0.10344827586206896</v>
      </c>
      <c r="FU47" s="177">
        <v>3.4482758620689655E-2</v>
      </c>
      <c r="FV47" s="177">
        <v>0</v>
      </c>
      <c r="FW47" s="176">
        <v>29</v>
      </c>
      <c r="FX47" s="177">
        <v>0.46774193548387094</v>
      </c>
      <c r="FY47" s="177">
        <v>0.60000000000000009</v>
      </c>
      <c r="FZ47" s="177">
        <v>0.2</v>
      </c>
      <c r="GA47" s="177">
        <v>0.1</v>
      </c>
      <c r="GB47" s="177">
        <v>0.1</v>
      </c>
      <c r="GC47" s="177">
        <v>0</v>
      </c>
      <c r="GD47" s="176">
        <v>20</v>
      </c>
      <c r="GE47" s="177">
        <v>0.32258064516129031</v>
      </c>
      <c r="GF47" s="177">
        <v>0.5</v>
      </c>
      <c r="GG47" s="177">
        <v>0.33333333333333337</v>
      </c>
      <c r="GH47" s="177">
        <v>5.5555555555555559E-2</v>
      </c>
      <c r="GI47" s="177">
        <v>0.11111111111111112</v>
      </c>
      <c r="GJ47" s="177">
        <v>0</v>
      </c>
      <c r="GK47" s="176">
        <v>18</v>
      </c>
      <c r="GL47" s="177">
        <v>0.29032258064516131</v>
      </c>
      <c r="GM47" s="179" t="s">
        <v>232</v>
      </c>
      <c r="GN47" s="179" t="s">
        <v>232</v>
      </c>
      <c r="GO47" s="179" t="s">
        <v>232</v>
      </c>
      <c r="GP47" s="179" t="s">
        <v>232</v>
      </c>
      <c r="GQ47" s="179" t="s">
        <v>232</v>
      </c>
      <c r="GR47" s="176">
        <v>0</v>
      </c>
      <c r="GS47" s="177">
        <v>0</v>
      </c>
      <c r="GT47" s="179" t="s">
        <v>232</v>
      </c>
      <c r="GU47" s="179" t="s">
        <v>232</v>
      </c>
      <c r="GV47" s="179" t="s">
        <v>232</v>
      </c>
      <c r="GW47" s="179" t="s">
        <v>232</v>
      </c>
      <c r="GX47" s="179" t="s">
        <v>232</v>
      </c>
      <c r="GY47" s="176">
        <v>0</v>
      </c>
      <c r="GZ47" s="177">
        <v>0</v>
      </c>
      <c r="HA47" s="179" t="s">
        <v>232</v>
      </c>
      <c r="HB47" s="179" t="s">
        <v>232</v>
      </c>
      <c r="HC47" s="179" t="s">
        <v>232</v>
      </c>
      <c r="HD47" s="179" t="s">
        <v>232</v>
      </c>
      <c r="HE47" s="179" t="s">
        <v>232</v>
      </c>
      <c r="HF47" s="176">
        <v>0</v>
      </c>
      <c r="HG47" s="177">
        <v>0</v>
      </c>
      <c r="HH47" s="178">
        <v>9.0576923076923084</v>
      </c>
      <c r="HI47" s="176">
        <v>52</v>
      </c>
      <c r="HJ47" s="177">
        <v>0.83870967741935487</v>
      </c>
      <c r="HK47" s="177">
        <v>0.83050847457627108</v>
      </c>
      <c r="HL47" s="177">
        <v>6.7796610169491525E-2</v>
      </c>
      <c r="HM47" s="177">
        <v>0.10169491525423728</v>
      </c>
      <c r="HN47" s="177">
        <v>0</v>
      </c>
      <c r="HO47" s="177">
        <v>0</v>
      </c>
      <c r="HP47" s="176">
        <v>59</v>
      </c>
      <c r="HQ47" s="177">
        <v>0.95161290322580649</v>
      </c>
      <c r="HR47" s="177">
        <v>0.64912280701754388</v>
      </c>
      <c r="HS47" s="177">
        <v>5.2631578947368425E-2</v>
      </c>
      <c r="HT47" s="177">
        <v>7.0175438596491224E-2</v>
      </c>
      <c r="HU47" s="177">
        <v>0.10526315789473685</v>
      </c>
      <c r="HV47" s="177">
        <v>0</v>
      </c>
      <c r="HW47" s="177">
        <v>3.5087719298245612E-2</v>
      </c>
      <c r="HX47" s="177">
        <v>5.2631578947368425E-2</v>
      </c>
      <c r="HY47" s="177">
        <v>1.7543859649122806E-2</v>
      </c>
      <c r="HZ47" s="177">
        <v>3.5087719298245612E-2</v>
      </c>
      <c r="IA47" s="177">
        <v>0.17543859649122806</v>
      </c>
      <c r="IB47" s="176">
        <v>57</v>
      </c>
      <c r="IC47" s="177">
        <v>0.91935483870967738</v>
      </c>
      <c r="ID47" s="178">
        <v>3.3260869565217392</v>
      </c>
      <c r="IE47" s="176">
        <v>46</v>
      </c>
      <c r="IF47" s="177">
        <v>0.74193548387096775</v>
      </c>
      <c r="IG47" s="177">
        <v>0.29032258064516131</v>
      </c>
      <c r="IH47" s="177">
        <v>0.98148148148148151</v>
      </c>
      <c r="II47" s="177">
        <v>1.8518518518518517E-2</v>
      </c>
      <c r="IJ47" s="176">
        <v>54</v>
      </c>
      <c r="IK47" s="177">
        <v>0.87096774193548387</v>
      </c>
      <c r="IL47" s="177">
        <v>0.76190476190476186</v>
      </c>
      <c r="IM47" s="177">
        <v>0.23809523809523808</v>
      </c>
      <c r="IN47" s="176">
        <v>21</v>
      </c>
      <c r="IO47" s="177">
        <v>0.33870967741935482</v>
      </c>
      <c r="IP47" s="177">
        <v>0.94444444444444453</v>
      </c>
      <c r="IQ47" s="177">
        <v>5.5555555555555559E-2</v>
      </c>
      <c r="IR47" s="176">
        <v>36</v>
      </c>
      <c r="IS47" s="177">
        <v>0.58064516129032262</v>
      </c>
      <c r="IT47" s="177">
        <v>0.98076923076923073</v>
      </c>
      <c r="IU47" s="177">
        <v>1.9230769230769228E-2</v>
      </c>
      <c r="IV47" s="176">
        <v>52</v>
      </c>
      <c r="IW47" s="177">
        <v>0.83870967741935487</v>
      </c>
      <c r="IX47" s="177">
        <v>0.97959183673469397</v>
      </c>
      <c r="IY47" s="177">
        <v>2.0408163265306124E-2</v>
      </c>
      <c r="IZ47" s="176">
        <v>49</v>
      </c>
      <c r="JA47" s="177">
        <v>0.79032258064516125</v>
      </c>
      <c r="JB47" s="177">
        <v>8.0645161290322578E-2</v>
      </c>
      <c r="JC47" s="177">
        <v>0.44067796610169491</v>
      </c>
      <c r="JD47" s="177">
        <v>0.55932203389830504</v>
      </c>
      <c r="JE47" s="176">
        <v>59</v>
      </c>
      <c r="JF47" s="177">
        <v>0.95161290322580649</v>
      </c>
      <c r="JG47" s="177">
        <v>0</v>
      </c>
      <c r="JH47" s="177">
        <v>5.3571428571428575E-2</v>
      </c>
      <c r="JI47" s="177">
        <v>0.4642857142857143</v>
      </c>
      <c r="JJ47" s="177">
        <v>0.3571428571428571</v>
      </c>
      <c r="JK47" s="177">
        <v>0.125</v>
      </c>
      <c r="JL47" s="176">
        <v>56</v>
      </c>
      <c r="JM47" s="177">
        <v>0.90322580645161288</v>
      </c>
      <c r="JN47" s="176">
        <v>49</v>
      </c>
      <c r="JO47" s="177">
        <v>0.79032258064516125</v>
      </c>
      <c r="JP47" s="179" t="s">
        <v>232</v>
      </c>
      <c r="JQ47" s="179" t="s">
        <v>232</v>
      </c>
      <c r="JR47" s="179" t="s">
        <v>232</v>
      </c>
      <c r="JS47" s="179" t="s">
        <v>232</v>
      </c>
      <c r="JT47" s="179" t="s">
        <v>232</v>
      </c>
      <c r="JU47" s="176">
        <v>0</v>
      </c>
      <c r="JV47" s="177">
        <v>0</v>
      </c>
      <c r="JW47" s="177">
        <v>0</v>
      </c>
      <c r="JX47" s="177">
        <v>0</v>
      </c>
      <c r="JY47" s="177">
        <v>0</v>
      </c>
      <c r="JZ47" s="177">
        <v>1</v>
      </c>
      <c r="KA47" s="177">
        <v>0</v>
      </c>
      <c r="KB47" s="176">
        <v>57</v>
      </c>
      <c r="KC47" s="177">
        <v>0.91935483870967738</v>
      </c>
      <c r="KD47" s="177">
        <v>0.81249999999999989</v>
      </c>
      <c r="KE47" s="177">
        <v>6.25E-2</v>
      </c>
      <c r="KF47" s="177">
        <v>4.1666666666666664E-2</v>
      </c>
      <c r="KG47" s="177">
        <v>2.0833333333333332E-2</v>
      </c>
      <c r="KH47" s="177">
        <v>2.0833333333333332E-2</v>
      </c>
      <c r="KI47" s="177">
        <v>2.0833333333333332E-2</v>
      </c>
      <c r="KJ47" s="177">
        <v>2.0833333333333332E-2</v>
      </c>
      <c r="KK47" s="177">
        <v>2.0833333333333332E-2</v>
      </c>
      <c r="KL47" s="177">
        <v>4.1666666666666664E-2</v>
      </c>
      <c r="KM47" s="176">
        <v>48</v>
      </c>
      <c r="KN47" s="180">
        <v>0.77419354838709675</v>
      </c>
    </row>
    <row r="48" spans="1:300" s="150" customFormat="1" ht="24" customHeight="1" x14ac:dyDescent="0.25">
      <c r="A48" s="181">
        <v>174</v>
      </c>
      <c r="B48" s="182" t="s">
        <v>271</v>
      </c>
      <c r="C48" s="183" t="s">
        <v>4</v>
      </c>
      <c r="D48" s="183" t="s">
        <v>0</v>
      </c>
      <c r="E48" s="184">
        <v>69</v>
      </c>
      <c r="F48" s="185">
        <v>3.0303030303030304E-2</v>
      </c>
      <c r="G48" s="185">
        <v>0.96969696969696972</v>
      </c>
      <c r="H48" s="184">
        <v>66</v>
      </c>
      <c r="I48" s="185">
        <v>0.95652173913043481</v>
      </c>
      <c r="J48" s="185">
        <v>0.98387096774193539</v>
      </c>
      <c r="K48" s="185">
        <v>1.6129032258064516E-2</v>
      </c>
      <c r="L48" s="184">
        <v>62</v>
      </c>
      <c r="M48" s="185">
        <v>0.89855072463768115</v>
      </c>
      <c r="N48" s="185">
        <v>0.82258064516129026</v>
      </c>
      <c r="O48" s="185">
        <v>0.17741935483870969</v>
      </c>
      <c r="P48" s="184">
        <v>62</v>
      </c>
      <c r="Q48" s="185">
        <v>0.89855072463768115</v>
      </c>
      <c r="R48" s="185">
        <v>9.2307692307692313E-2</v>
      </c>
      <c r="S48" s="185">
        <v>6.1538461538461535E-2</v>
      </c>
      <c r="T48" s="185">
        <v>0.35384615384615381</v>
      </c>
      <c r="U48" s="185">
        <v>1.5384615384615384E-2</v>
      </c>
      <c r="V48" s="185">
        <v>0.24615384615384614</v>
      </c>
      <c r="W48" s="185">
        <v>1.5384615384615384E-2</v>
      </c>
      <c r="X48" s="185">
        <v>3.0769230769230767E-2</v>
      </c>
      <c r="Y48" s="185">
        <v>4.6153846153846156E-2</v>
      </c>
      <c r="Z48" s="185">
        <v>0.13846153846153847</v>
      </c>
      <c r="AA48" s="185">
        <v>0.15384615384615383</v>
      </c>
      <c r="AB48" s="185">
        <v>0</v>
      </c>
      <c r="AC48" s="185">
        <v>0.41538461538461535</v>
      </c>
      <c r="AD48" s="184">
        <v>65</v>
      </c>
      <c r="AE48" s="185">
        <v>0.94202898550724634</v>
      </c>
      <c r="AF48" s="185">
        <v>0.65217391304347827</v>
      </c>
      <c r="AG48" s="184">
        <v>45</v>
      </c>
      <c r="AH48" s="185">
        <v>0.29545454545454547</v>
      </c>
      <c r="AI48" s="185">
        <v>0.27272727272727276</v>
      </c>
      <c r="AJ48" s="185">
        <v>0.11363636363636363</v>
      </c>
      <c r="AK48" s="185">
        <v>0.11363636363636363</v>
      </c>
      <c r="AL48" s="185">
        <v>0.36363636363636365</v>
      </c>
      <c r="AM48" s="185">
        <v>0.22727272727272727</v>
      </c>
      <c r="AN48" s="185">
        <v>0.34090909090909094</v>
      </c>
      <c r="AO48" s="185">
        <v>2.2727272727272728E-2</v>
      </c>
      <c r="AP48" s="185">
        <v>4.5454545454545456E-2</v>
      </c>
      <c r="AQ48" s="185">
        <v>0.31818181818181818</v>
      </c>
      <c r="AR48" s="184">
        <v>44</v>
      </c>
      <c r="AS48" s="185">
        <v>0.6376811594202898</v>
      </c>
      <c r="AT48" s="186">
        <v>9.6999999999999993</v>
      </c>
      <c r="AU48" s="184">
        <v>60</v>
      </c>
      <c r="AV48" s="185">
        <v>0.86956521739130432</v>
      </c>
      <c r="AW48" s="186">
        <v>9.8166666666666664</v>
      </c>
      <c r="AX48" s="184">
        <v>60</v>
      </c>
      <c r="AY48" s="185">
        <v>0.86956521739130432</v>
      </c>
      <c r="AZ48" s="186">
        <v>9.8596491228070171</v>
      </c>
      <c r="BA48" s="184">
        <v>57</v>
      </c>
      <c r="BB48" s="185">
        <v>0.82608695652173914</v>
      </c>
      <c r="BC48" s="185">
        <v>0.50819672131147542</v>
      </c>
      <c r="BD48" s="185">
        <v>0.44262295081967212</v>
      </c>
      <c r="BE48" s="185">
        <v>4.9180327868852465E-2</v>
      </c>
      <c r="BF48" s="185">
        <v>0</v>
      </c>
      <c r="BG48" s="185">
        <v>0</v>
      </c>
      <c r="BH48" s="184">
        <v>61</v>
      </c>
      <c r="BI48" s="185">
        <v>0.88405797101449279</v>
      </c>
      <c r="BJ48" s="185">
        <v>0.87719298245614041</v>
      </c>
      <c r="BK48" s="185">
        <v>8.771929824561403E-2</v>
      </c>
      <c r="BL48" s="185">
        <v>3.5087719298245612E-2</v>
      </c>
      <c r="BM48" s="185">
        <v>0</v>
      </c>
      <c r="BN48" s="185">
        <v>0</v>
      </c>
      <c r="BO48" s="184">
        <v>57</v>
      </c>
      <c r="BP48" s="185">
        <v>0.82608695652173914</v>
      </c>
      <c r="BQ48" s="185">
        <v>0.625</v>
      </c>
      <c r="BR48" s="185">
        <v>0.21874999999999997</v>
      </c>
      <c r="BS48" s="185">
        <v>0.15625</v>
      </c>
      <c r="BT48" s="185">
        <v>0</v>
      </c>
      <c r="BU48" s="185">
        <v>0</v>
      </c>
      <c r="BV48" s="184">
        <v>64</v>
      </c>
      <c r="BW48" s="185">
        <v>0.92753623188405798</v>
      </c>
      <c r="BX48" s="185">
        <v>0.625</v>
      </c>
      <c r="BY48" s="185">
        <v>0.203125</v>
      </c>
      <c r="BZ48" s="185">
        <v>0.140625</v>
      </c>
      <c r="CA48" s="185">
        <v>3.125E-2</v>
      </c>
      <c r="CB48" s="185">
        <v>0</v>
      </c>
      <c r="CC48" s="184">
        <v>64</v>
      </c>
      <c r="CD48" s="185">
        <v>0.92753623188405798</v>
      </c>
      <c r="CE48" s="185">
        <v>0.47457627118644063</v>
      </c>
      <c r="CF48" s="185">
        <v>0.3728813559322034</v>
      </c>
      <c r="CG48" s="185">
        <v>0.11864406779661016</v>
      </c>
      <c r="CH48" s="185">
        <v>3.3898305084745763E-2</v>
      </c>
      <c r="CI48" s="185">
        <v>0</v>
      </c>
      <c r="CJ48" s="184">
        <v>59</v>
      </c>
      <c r="CK48" s="185">
        <v>0.85507246376811596</v>
      </c>
      <c r="CL48" s="185">
        <v>0.86666666666666659</v>
      </c>
      <c r="CM48" s="185">
        <v>0.13333333333333333</v>
      </c>
      <c r="CN48" s="185">
        <v>0</v>
      </c>
      <c r="CO48" s="185">
        <v>0</v>
      </c>
      <c r="CP48" s="185">
        <v>0</v>
      </c>
      <c r="CQ48" s="184">
        <v>60</v>
      </c>
      <c r="CR48" s="185">
        <v>0.86956521739130432</v>
      </c>
      <c r="CS48" s="185">
        <v>0.72</v>
      </c>
      <c r="CT48" s="185">
        <v>0.24000000000000002</v>
      </c>
      <c r="CU48" s="185">
        <v>0.04</v>
      </c>
      <c r="CV48" s="185">
        <v>0</v>
      </c>
      <c r="CW48" s="185">
        <v>0</v>
      </c>
      <c r="CX48" s="184">
        <v>25</v>
      </c>
      <c r="CY48" s="185">
        <v>0.36231884057971014</v>
      </c>
      <c r="CZ48" s="185">
        <v>0.47619047619047616</v>
      </c>
      <c r="DA48" s="185">
        <v>0.33333333333333331</v>
      </c>
      <c r="DB48" s="185">
        <v>0.14285714285714285</v>
      </c>
      <c r="DC48" s="185">
        <v>4.7619047619047616E-2</v>
      </c>
      <c r="DD48" s="185">
        <v>0</v>
      </c>
      <c r="DE48" s="184">
        <v>21</v>
      </c>
      <c r="DF48" s="185">
        <v>0.30434782608695654</v>
      </c>
      <c r="DG48" s="185">
        <v>0.38888888888888884</v>
      </c>
      <c r="DH48" s="185">
        <v>0.33333333333333331</v>
      </c>
      <c r="DI48" s="185">
        <v>0.27777777777777773</v>
      </c>
      <c r="DJ48" s="185">
        <v>0</v>
      </c>
      <c r="DK48" s="185">
        <v>0</v>
      </c>
      <c r="DL48" s="184">
        <v>18</v>
      </c>
      <c r="DM48" s="185">
        <v>0.2608695652173913</v>
      </c>
      <c r="DN48" s="185">
        <v>0.31578947368421056</v>
      </c>
      <c r="DO48" s="185">
        <v>0.42105263157894735</v>
      </c>
      <c r="DP48" s="185">
        <v>0.21052631578947367</v>
      </c>
      <c r="DQ48" s="185">
        <v>5.2631578947368418E-2</v>
      </c>
      <c r="DR48" s="185">
        <v>0</v>
      </c>
      <c r="DS48" s="184">
        <v>19</v>
      </c>
      <c r="DT48" s="185">
        <v>0.27536231884057971</v>
      </c>
      <c r="DU48" s="185">
        <v>8.3333333333333329E-2</v>
      </c>
      <c r="DV48" s="185">
        <v>0.66666666666666663</v>
      </c>
      <c r="DW48" s="185">
        <v>0.16666666666666666</v>
      </c>
      <c r="DX48" s="185">
        <v>8.3333333333333329E-2</v>
      </c>
      <c r="DY48" s="185">
        <v>0</v>
      </c>
      <c r="DZ48" s="184">
        <v>12</v>
      </c>
      <c r="EA48" s="185">
        <v>0.17391304347826086</v>
      </c>
      <c r="EB48" s="185">
        <v>0.15384615384615385</v>
      </c>
      <c r="EC48" s="185">
        <v>0.61538461538461542</v>
      </c>
      <c r="ED48" s="185">
        <v>0.23076923076923078</v>
      </c>
      <c r="EE48" s="185">
        <v>0</v>
      </c>
      <c r="EF48" s="185">
        <v>0</v>
      </c>
      <c r="EG48" s="184">
        <v>13</v>
      </c>
      <c r="EH48" s="185">
        <v>0.18840579710144928</v>
      </c>
      <c r="EI48" s="185">
        <v>0.75000000000000011</v>
      </c>
      <c r="EJ48" s="185">
        <v>0.2142857142857143</v>
      </c>
      <c r="EK48" s="185">
        <v>3.5714285714285719E-2</v>
      </c>
      <c r="EL48" s="185">
        <v>0</v>
      </c>
      <c r="EM48" s="185">
        <v>0</v>
      </c>
      <c r="EN48" s="184">
        <v>56</v>
      </c>
      <c r="EO48" s="185">
        <v>0.81159420289855078</v>
      </c>
      <c r="EP48" s="185">
        <v>0.5</v>
      </c>
      <c r="EQ48" s="185">
        <v>0.4285714285714286</v>
      </c>
      <c r="ER48" s="185">
        <v>7.1428571428571438E-2</v>
      </c>
      <c r="ES48" s="185">
        <v>0</v>
      </c>
      <c r="ET48" s="185">
        <v>0</v>
      </c>
      <c r="EU48" s="184">
        <v>28</v>
      </c>
      <c r="EV48" s="185">
        <v>0.40579710144927539</v>
      </c>
      <c r="EW48" s="185">
        <v>0.57692307692307698</v>
      </c>
      <c r="EX48" s="185">
        <v>0.3461538461538462</v>
      </c>
      <c r="EY48" s="185">
        <v>7.6923076923076927E-2</v>
      </c>
      <c r="EZ48" s="185">
        <v>0</v>
      </c>
      <c r="FA48" s="185">
        <v>0</v>
      </c>
      <c r="FB48" s="184">
        <v>26</v>
      </c>
      <c r="FC48" s="185">
        <v>0.37681159420289856</v>
      </c>
      <c r="FD48" s="185">
        <v>0.87804878048780499</v>
      </c>
      <c r="FE48" s="185">
        <v>9.7560975609756101E-2</v>
      </c>
      <c r="FF48" s="185">
        <v>2.4390243902439025E-2</v>
      </c>
      <c r="FG48" s="185">
        <v>0</v>
      </c>
      <c r="FH48" s="185">
        <v>0</v>
      </c>
      <c r="FI48" s="184">
        <v>41</v>
      </c>
      <c r="FJ48" s="185">
        <v>0.59420289855072461</v>
      </c>
      <c r="FK48" s="185">
        <v>0.82499999999999996</v>
      </c>
      <c r="FL48" s="185">
        <v>0.17499999999999999</v>
      </c>
      <c r="FM48" s="185">
        <v>0</v>
      </c>
      <c r="FN48" s="185">
        <v>0</v>
      </c>
      <c r="FO48" s="185">
        <v>0</v>
      </c>
      <c r="FP48" s="184">
        <v>40</v>
      </c>
      <c r="FQ48" s="185">
        <v>0.57971014492753625</v>
      </c>
      <c r="FR48" s="185">
        <v>0.51515151515151514</v>
      </c>
      <c r="FS48" s="185">
        <v>0.27272727272727276</v>
      </c>
      <c r="FT48" s="185">
        <v>0.2121212121212121</v>
      </c>
      <c r="FU48" s="185">
        <v>0</v>
      </c>
      <c r="FV48" s="185">
        <v>0</v>
      </c>
      <c r="FW48" s="184">
        <v>33</v>
      </c>
      <c r="FX48" s="185">
        <v>0.47826086956521741</v>
      </c>
      <c r="FY48" s="185">
        <v>0.55000000000000004</v>
      </c>
      <c r="FZ48" s="185">
        <v>0.30000000000000004</v>
      </c>
      <c r="GA48" s="185">
        <v>0.05</v>
      </c>
      <c r="GB48" s="185">
        <v>0.1</v>
      </c>
      <c r="GC48" s="185">
        <v>0</v>
      </c>
      <c r="GD48" s="184">
        <v>20</v>
      </c>
      <c r="GE48" s="185">
        <v>0.28985507246376813</v>
      </c>
      <c r="GF48" s="185">
        <v>0.6923076923076924</v>
      </c>
      <c r="GG48" s="185">
        <v>0.23076923076923078</v>
      </c>
      <c r="GH48" s="185">
        <v>7.6923076923076927E-2</v>
      </c>
      <c r="GI48" s="185">
        <v>0</v>
      </c>
      <c r="GJ48" s="185">
        <v>0</v>
      </c>
      <c r="GK48" s="184">
        <v>13</v>
      </c>
      <c r="GL48" s="185">
        <v>0.18840579710144928</v>
      </c>
      <c r="GM48" s="187" t="s">
        <v>232</v>
      </c>
      <c r="GN48" s="187" t="s">
        <v>232</v>
      </c>
      <c r="GO48" s="187" t="s">
        <v>232</v>
      </c>
      <c r="GP48" s="187" t="s">
        <v>232</v>
      </c>
      <c r="GQ48" s="187" t="s">
        <v>232</v>
      </c>
      <c r="GR48" s="184">
        <v>0</v>
      </c>
      <c r="GS48" s="185">
        <v>0</v>
      </c>
      <c r="GT48" s="187" t="s">
        <v>232</v>
      </c>
      <c r="GU48" s="187" t="s">
        <v>232</v>
      </c>
      <c r="GV48" s="187" t="s">
        <v>232</v>
      </c>
      <c r="GW48" s="187" t="s">
        <v>232</v>
      </c>
      <c r="GX48" s="187" t="s">
        <v>232</v>
      </c>
      <c r="GY48" s="184">
        <v>0</v>
      </c>
      <c r="GZ48" s="185">
        <v>0</v>
      </c>
      <c r="HA48" s="187" t="s">
        <v>232</v>
      </c>
      <c r="HB48" s="187" t="s">
        <v>232</v>
      </c>
      <c r="HC48" s="187" t="s">
        <v>232</v>
      </c>
      <c r="HD48" s="187" t="s">
        <v>232</v>
      </c>
      <c r="HE48" s="187" t="s">
        <v>232</v>
      </c>
      <c r="HF48" s="184">
        <v>0</v>
      </c>
      <c r="HG48" s="185">
        <v>0</v>
      </c>
      <c r="HH48" s="186">
        <v>9.3207547169811313</v>
      </c>
      <c r="HI48" s="184">
        <v>53</v>
      </c>
      <c r="HJ48" s="185">
        <v>0.76811594202898548</v>
      </c>
      <c r="HK48" s="185">
        <v>0.703125</v>
      </c>
      <c r="HL48" s="185">
        <v>1.5625E-2</v>
      </c>
      <c r="HM48" s="185">
        <v>0.21874999999999997</v>
      </c>
      <c r="HN48" s="185">
        <v>6.25E-2</v>
      </c>
      <c r="HO48" s="185">
        <v>0</v>
      </c>
      <c r="HP48" s="184">
        <v>64</v>
      </c>
      <c r="HQ48" s="185">
        <v>0.92753623188405798</v>
      </c>
      <c r="HR48" s="185">
        <v>0.45454545454545459</v>
      </c>
      <c r="HS48" s="185">
        <v>1.5151515151515152E-2</v>
      </c>
      <c r="HT48" s="185">
        <v>3.0303030303030304E-2</v>
      </c>
      <c r="HU48" s="185">
        <v>0.22727272727272729</v>
      </c>
      <c r="HV48" s="185">
        <v>3.0303030303030304E-2</v>
      </c>
      <c r="HW48" s="185">
        <v>3.0303030303030304E-2</v>
      </c>
      <c r="HX48" s="185">
        <v>6.0606060606060608E-2</v>
      </c>
      <c r="HY48" s="185">
        <v>0</v>
      </c>
      <c r="HZ48" s="185">
        <v>1.5151515151515152E-2</v>
      </c>
      <c r="IA48" s="185">
        <v>0.34848484848484851</v>
      </c>
      <c r="IB48" s="184">
        <v>66</v>
      </c>
      <c r="IC48" s="185">
        <v>0.95652173913043481</v>
      </c>
      <c r="ID48" s="186">
        <v>3.0869565217391304</v>
      </c>
      <c r="IE48" s="184">
        <v>45</v>
      </c>
      <c r="IF48" s="185">
        <v>0.65217391304347827</v>
      </c>
      <c r="IG48" s="185">
        <v>0.33333333333333331</v>
      </c>
      <c r="IH48" s="185">
        <v>0.97999999999999987</v>
      </c>
      <c r="II48" s="185">
        <v>0.02</v>
      </c>
      <c r="IJ48" s="184">
        <v>50</v>
      </c>
      <c r="IK48" s="185">
        <v>0.72463768115942029</v>
      </c>
      <c r="IL48" s="185">
        <v>0.93103448275862055</v>
      </c>
      <c r="IM48" s="185">
        <v>6.8965517241379309E-2</v>
      </c>
      <c r="IN48" s="184">
        <v>29</v>
      </c>
      <c r="IO48" s="185">
        <v>0.42028985507246375</v>
      </c>
      <c r="IP48" s="185">
        <v>1</v>
      </c>
      <c r="IQ48" s="185">
        <v>0</v>
      </c>
      <c r="IR48" s="184">
        <v>42</v>
      </c>
      <c r="IS48" s="185">
        <v>0.60869565217391308</v>
      </c>
      <c r="IT48" s="185">
        <v>0.98148148148148162</v>
      </c>
      <c r="IU48" s="185">
        <v>1.8518518518518521E-2</v>
      </c>
      <c r="IV48" s="184">
        <v>54</v>
      </c>
      <c r="IW48" s="185">
        <v>0.78260869565217395</v>
      </c>
      <c r="IX48" s="185">
        <v>0.97872340425531912</v>
      </c>
      <c r="IY48" s="185">
        <v>2.1276595744680851E-2</v>
      </c>
      <c r="IZ48" s="184">
        <v>47</v>
      </c>
      <c r="JA48" s="185">
        <v>0.6811594202898551</v>
      </c>
      <c r="JB48" s="185">
        <v>0.20289855072463769</v>
      </c>
      <c r="JC48" s="185">
        <v>0.359375</v>
      </c>
      <c r="JD48" s="185">
        <v>0.640625</v>
      </c>
      <c r="JE48" s="184">
        <v>64</v>
      </c>
      <c r="JF48" s="185">
        <v>0.92753623188405798</v>
      </c>
      <c r="JG48" s="185">
        <v>1.785714285714286E-2</v>
      </c>
      <c r="JH48" s="185">
        <v>3.5714285714285719E-2</v>
      </c>
      <c r="JI48" s="185">
        <v>0.28571428571428575</v>
      </c>
      <c r="JJ48" s="185">
        <v>0.4642857142857143</v>
      </c>
      <c r="JK48" s="185">
        <v>0.19642857142857145</v>
      </c>
      <c r="JL48" s="184">
        <v>56</v>
      </c>
      <c r="JM48" s="185">
        <v>0.81159420289855078</v>
      </c>
      <c r="JN48" s="184">
        <v>54</v>
      </c>
      <c r="JO48" s="185">
        <v>0.78260869565217395</v>
      </c>
      <c r="JP48" s="185" t="s">
        <v>232</v>
      </c>
      <c r="JQ48" s="185" t="s">
        <v>232</v>
      </c>
      <c r="JR48" s="185" t="s">
        <v>232</v>
      </c>
      <c r="JS48" s="185" t="s">
        <v>232</v>
      </c>
      <c r="JT48" s="185" t="s">
        <v>232</v>
      </c>
      <c r="JU48" s="184">
        <v>0</v>
      </c>
      <c r="JV48" s="185">
        <v>0</v>
      </c>
      <c r="JW48" s="185">
        <v>0</v>
      </c>
      <c r="JX48" s="185">
        <v>0</v>
      </c>
      <c r="JY48" s="185">
        <v>0</v>
      </c>
      <c r="JZ48" s="185">
        <v>0.95081967213114771</v>
      </c>
      <c r="KA48" s="185">
        <v>4.9180327868852465E-2</v>
      </c>
      <c r="KB48" s="184">
        <v>61</v>
      </c>
      <c r="KC48" s="185">
        <v>0.88405797101449279</v>
      </c>
      <c r="KD48" s="185">
        <v>0.82758620689655171</v>
      </c>
      <c r="KE48" s="185">
        <v>5.1724137931034482E-2</v>
      </c>
      <c r="KF48" s="185">
        <v>8.620689655172413E-2</v>
      </c>
      <c r="KG48" s="185">
        <v>3.4482758620689655E-2</v>
      </c>
      <c r="KH48" s="185">
        <v>0</v>
      </c>
      <c r="KI48" s="185">
        <v>0</v>
      </c>
      <c r="KJ48" s="185">
        <v>0</v>
      </c>
      <c r="KK48" s="185">
        <v>1.7241379310344827E-2</v>
      </c>
      <c r="KL48" s="185">
        <v>0</v>
      </c>
      <c r="KM48" s="184">
        <v>58</v>
      </c>
      <c r="KN48" s="188">
        <v>0.84057971014492749</v>
      </c>
    </row>
    <row r="49" spans="1:300" s="150" customFormat="1" ht="24" customHeight="1" x14ac:dyDescent="0.25">
      <c r="A49" s="173">
        <v>175</v>
      </c>
      <c r="B49" s="174" t="s">
        <v>272</v>
      </c>
      <c r="C49" s="175" t="s">
        <v>4</v>
      </c>
      <c r="D49" s="175" t="s">
        <v>0</v>
      </c>
      <c r="E49" s="176">
        <v>65</v>
      </c>
      <c r="F49" s="177">
        <v>0.125</v>
      </c>
      <c r="G49" s="177">
        <v>0.875</v>
      </c>
      <c r="H49" s="176">
        <v>64</v>
      </c>
      <c r="I49" s="177">
        <v>0.98461538461538467</v>
      </c>
      <c r="J49" s="177">
        <v>0.9814814814814814</v>
      </c>
      <c r="K49" s="177">
        <v>1.8518518518518517E-2</v>
      </c>
      <c r="L49" s="176">
        <v>54</v>
      </c>
      <c r="M49" s="177">
        <v>0.83076923076923082</v>
      </c>
      <c r="N49" s="177">
        <v>0.70175438596491235</v>
      </c>
      <c r="O49" s="177">
        <v>0.2982456140350877</v>
      </c>
      <c r="P49" s="176">
        <v>57</v>
      </c>
      <c r="Q49" s="177">
        <v>0.87692307692307692</v>
      </c>
      <c r="R49" s="177">
        <v>0.125</v>
      </c>
      <c r="S49" s="177">
        <v>0.109375</v>
      </c>
      <c r="T49" s="177">
        <v>0.6875</v>
      </c>
      <c r="U49" s="177">
        <v>6.25E-2</v>
      </c>
      <c r="V49" s="177">
        <v>0.45312499999999994</v>
      </c>
      <c r="W49" s="177">
        <v>0.140625</v>
      </c>
      <c r="X49" s="177">
        <v>1.5625E-2</v>
      </c>
      <c r="Y49" s="177">
        <v>6.25E-2</v>
      </c>
      <c r="Z49" s="177">
        <v>0.15625</v>
      </c>
      <c r="AA49" s="177">
        <v>4.6875E-2</v>
      </c>
      <c r="AB49" s="177">
        <v>1.5625E-2</v>
      </c>
      <c r="AC49" s="177">
        <v>3.125E-2</v>
      </c>
      <c r="AD49" s="176">
        <v>64</v>
      </c>
      <c r="AE49" s="177">
        <v>0.98461538461538467</v>
      </c>
      <c r="AF49" s="177">
        <v>0.66153846153846152</v>
      </c>
      <c r="AG49" s="176">
        <v>43</v>
      </c>
      <c r="AH49" s="177">
        <v>0.25806451612903225</v>
      </c>
      <c r="AI49" s="177">
        <v>0.56451612903225801</v>
      </c>
      <c r="AJ49" s="177">
        <v>0.12903225806451613</v>
      </c>
      <c r="AK49" s="177">
        <v>9.6774193548387094E-2</v>
      </c>
      <c r="AL49" s="177">
        <v>0.41935483870967738</v>
      </c>
      <c r="AM49" s="177">
        <v>0.24193548387096772</v>
      </c>
      <c r="AN49" s="177">
        <v>0.27419354838709675</v>
      </c>
      <c r="AO49" s="177">
        <v>0.12903225806451613</v>
      </c>
      <c r="AP49" s="177">
        <v>0.11290322580645161</v>
      </c>
      <c r="AQ49" s="177">
        <v>9.6774193548387094E-2</v>
      </c>
      <c r="AR49" s="176">
        <v>62</v>
      </c>
      <c r="AS49" s="177">
        <v>0.9538461538461539</v>
      </c>
      <c r="AT49" s="178">
        <v>9.8666666666666671</v>
      </c>
      <c r="AU49" s="176">
        <v>60</v>
      </c>
      <c r="AV49" s="177">
        <v>0.92307692307692313</v>
      </c>
      <c r="AW49" s="178">
        <v>9.8833333333333329</v>
      </c>
      <c r="AX49" s="176">
        <v>60</v>
      </c>
      <c r="AY49" s="177">
        <v>0.92307692307692313</v>
      </c>
      <c r="AZ49" s="178">
        <v>9.9122807017543852</v>
      </c>
      <c r="BA49" s="176">
        <v>57</v>
      </c>
      <c r="BB49" s="177">
        <v>0.87692307692307692</v>
      </c>
      <c r="BC49" s="177">
        <v>0.79365079365079361</v>
      </c>
      <c r="BD49" s="177">
        <v>0.17460317460317459</v>
      </c>
      <c r="BE49" s="177">
        <v>0</v>
      </c>
      <c r="BF49" s="177">
        <v>1.5873015873015872E-2</v>
      </c>
      <c r="BG49" s="177">
        <v>1.5873015873015872E-2</v>
      </c>
      <c r="BH49" s="176">
        <v>63</v>
      </c>
      <c r="BI49" s="177">
        <v>0.96923076923076923</v>
      </c>
      <c r="BJ49" s="177">
        <v>0.9375</v>
      </c>
      <c r="BK49" s="177">
        <v>6.25E-2</v>
      </c>
      <c r="BL49" s="177">
        <v>0</v>
      </c>
      <c r="BM49" s="177">
        <v>0</v>
      </c>
      <c r="BN49" s="177">
        <v>0</v>
      </c>
      <c r="BO49" s="176">
        <v>64</v>
      </c>
      <c r="BP49" s="177">
        <v>0.98461538461538467</v>
      </c>
      <c r="BQ49" s="177">
        <v>0.640625</v>
      </c>
      <c r="BR49" s="177">
        <v>0.28125</v>
      </c>
      <c r="BS49" s="177">
        <v>7.8125E-2</v>
      </c>
      <c r="BT49" s="177">
        <v>0</v>
      </c>
      <c r="BU49" s="177">
        <v>0</v>
      </c>
      <c r="BV49" s="176">
        <v>64</v>
      </c>
      <c r="BW49" s="177">
        <v>0.98461538461538467</v>
      </c>
      <c r="BX49" s="177">
        <v>0.78124999999999989</v>
      </c>
      <c r="BY49" s="177">
        <v>0.171875</v>
      </c>
      <c r="BZ49" s="177">
        <v>4.6875E-2</v>
      </c>
      <c r="CA49" s="177">
        <v>0</v>
      </c>
      <c r="CB49" s="177">
        <v>0</v>
      </c>
      <c r="CC49" s="176">
        <v>64</v>
      </c>
      <c r="CD49" s="177">
        <v>0.98461538461538467</v>
      </c>
      <c r="CE49" s="177">
        <v>0.56603773584905659</v>
      </c>
      <c r="CF49" s="177">
        <v>0.24528301886792453</v>
      </c>
      <c r="CG49" s="177">
        <v>9.4339622641509441E-2</v>
      </c>
      <c r="CH49" s="177">
        <v>9.4339622641509441E-2</v>
      </c>
      <c r="CI49" s="177">
        <v>0</v>
      </c>
      <c r="CJ49" s="176">
        <v>53</v>
      </c>
      <c r="CK49" s="177">
        <v>0.81538461538461537</v>
      </c>
      <c r="CL49" s="177">
        <v>0.921875</v>
      </c>
      <c r="CM49" s="177">
        <v>7.8125E-2</v>
      </c>
      <c r="CN49" s="177">
        <v>0</v>
      </c>
      <c r="CO49" s="177">
        <v>0</v>
      </c>
      <c r="CP49" s="177">
        <v>0</v>
      </c>
      <c r="CQ49" s="176">
        <v>64</v>
      </c>
      <c r="CR49" s="177">
        <v>0.98461538461538467</v>
      </c>
      <c r="CS49" s="177">
        <v>0.89189189189189189</v>
      </c>
      <c r="CT49" s="177">
        <v>0.10810810810810811</v>
      </c>
      <c r="CU49" s="177">
        <v>0</v>
      </c>
      <c r="CV49" s="177">
        <v>0</v>
      </c>
      <c r="CW49" s="177">
        <v>0</v>
      </c>
      <c r="CX49" s="176">
        <v>37</v>
      </c>
      <c r="CY49" s="177">
        <v>0.56923076923076921</v>
      </c>
      <c r="CZ49" s="177">
        <v>0.44827586206896552</v>
      </c>
      <c r="DA49" s="177">
        <v>0.34482758620689657</v>
      </c>
      <c r="DB49" s="177">
        <v>0.10344827586206898</v>
      </c>
      <c r="DC49" s="177">
        <v>0.10344827586206898</v>
      </c>
      <c r="DD49" s="177">
        <v>0</v>
      </c>
      <c r="DE49" s="176">
        <v>29</v>
      </c>
      <c r="DF49" s="177">
        <v>0.44615384615384618</v>
      </c>
      <c r="DG49" s="177">
        <v>0.42307692307692307</v>
      </c>
      <c r="DH49" s="177">
        <v>0.42307692307692307</v>
      </c>
      <c r="DI49" s="177">
        <v>0</v>
      </c>
      <c r="DJ49" s="177">
        <v>0.15384615384615385</v>
      </c>
      <c r="DK49" s="177">
        <v>0</v>
      </c>
      <c r="DL49" s="176">
        <v>26</v>
      </c>
      <c r="DM49" s="177">
        <v>0.4</v>
      </c>
      <c r="DN49" s="177">
        <v>0.53846153846153844</v>
      </c>
      <c r="DO49" s="177">
        <v>0.30769230769230771</v>
      </c>
      <c r="DP49" s="177">
        <v>7.6923076923076927E-2</v>
      </c>
      <c r="DQ49" s="177">
        <v>7.6923076923076927E-2</v>
      </c>
      <c r="DR49" s="177">
        <v>0</v>
      </c>
      <c r="DS49" s="176">
        <v>26</v>
      </c>
      <c r="DT49" s="177">
        <v>0.4</v>
      </c>
      <c r="DU49" s="177">
        <v>0.5357142857142857</v>
      </c>
      <c r="DV49" s="177">
        <v>0.2857142857142857</v>
      </c>
      <c r="DW49" s="177">
        <v>0.10714285714285714</v>
      </c>
      <c r="DX49" s="177">
        <v>7.1428571428571425E-2</v>
      </c>
      <c r="DY49" s="177">
        <v>0</v>
      </c>
      <c r="DZ49" s="176">
        <v>28</v>
      </c>
      <c r="EA49" s="177">
        <v>0.43076923076923079</v>
      </c>
      <c r="EB49" s="177">
        <v>0.52380952380952384</v>
      </c>
      <c r="EC49" s="177">
        <v>0.4285714285714286</v>
      </c>
      <c r="ED49" s="177">
        <v>4.7619047619047623E-2</v>
      </c>
      <c r="EE49" s="177">
        <v>0</v>
      </c>
      <c r="EF49" s="177">
        <v>0</v>
      </c>
      <c r="EG49" s="176">
        <v>21</v>
      </c>
      <c r="EH49" s="177">
        <v>0.32307692307692309</v>
      </c>
      <c r="EI49" s="177">
        <v>0.86153846153846159</v>
      </c>
      <c r="EJ49" s="177">
        <v>0.13846153846153847</v>
      </c>
      <c r="EK49" s="177">
        <v>0</v>
      </c>
      <c r="EL49" s="177">
        <v>0</v>
      </c>
      <c r="EM49" s="177">
        <v>0</v>
      </c>
      <c r="EN49" s="176">
        <v>65</v>
      </c>
      <c r="EO49" s="177">
        <v>1</v>
      </c>
      <c r="EP49" s="177">
        <v>0.71794871794871795</v>
      </c>
      <c r="EQ49" s="177">
        <v>0.23076923076923075</v>
      </c>
      <c r="ER49" s="177">
        <v>5.128205128205128E-2</v>
      </c>
      <c r="ES49" s="177">
        <v>0</v>
      </c>
      <c r="ET49" s="177">
        <v>0</v>
      </c>
      <c r="EU49" s="176">
        <v>39</v>
      </c>
      <c r="EV49" s="177">
        <v>0.6</v>
      </c>
      <c r="EW49" s="177">
        <v>0.84090909090909083</v>
      </c>
      <c r="EX49" s="177">
        <v>0.15909090909090909</v>
      </c>
      <c r="EY49" s="177">
        <v>0</v>
      </c>
      <c r="EZ49" s="177">
        <v>0</v>
      </c>
      <c r="FA49" s="177">
        <v>0</v>
      </c>
      <c r="FB49" s="176">
        <v>44</v>
      </c>
      <c r="FC49" s="177">
        <v>0.67692307692307696</v>
      </c>
      <c r="FD49" s="177">
        <v>0.77777777777777779</v>
      </c>
      <c r="FE49" s="177">
        <v>0.22222222222222221</v>
      </c>
      <c r="FF49" s="177">
        <v>0</v>
      </c>
      <c r="FG49" s="177">
        <v>0</v>
      </c>
      <c r="FH49" s="177">
        <v>0</v>
      </c>
      <c r="FI49" s="176">
        <v>36</v>
      </c>
      <c r="FJ49" s="177">
        <v>0.55384615384615388</v>
      </c>
      <c r="FK49" s="177">
        <v>0.83783783783783794</v>
      </c>
      <c r="FL49" s="177">
        <v>0.13513513513513514</v>
      </c>
      <c r="FM49" s="177">
        <v>0</v>
      </c>
      <c r="FN49" s="177">
        <v>0</v>
      </c>
      <c r="FO49" s="177">
        <v>2.7027027027027029E-2</v>
      </c>
      <c r="FP49" s="176">
        <v>37</v>
      </c>
      <c r="FQ49" s="177">
        <v>0.56923076923076921</v>
      </c>
      <c r="FR49" s="177">
        <v>0.67567567567567566</v>
      </c>
      <c r="FS49" s="177">
        <v>0.32432432432432434</v>
      </c>
      <c r="FT49" s="177">
        <v>0</v>
      </c>
      <c r="FU49" s="177">
        <v>0</v>
      </c>
      <c r="FV49" s="177">
        <v>0</v>
      </c>
      <c r="FW49" s="176">
        <v>37</v>
      </c>
      <c r="FX49" s="177">
        <v>0.56923076923076921</v>
      </c>
      <c r="FY49" s="177">
        <v>0.65714285714285714</v>
      </c>
      <c r="FZ49" s="177">
        <v>0.2857142857142857</v>
      </c>
      <c r="GA49" s="177">
        <v>5.7142857142857141E-2</v>
      </c>
      <c r="GB49" s="177">
        <v>0</v>
      </c>
      <c r="GC49" s="177">
        <v>0</v>
      </c>
      <c r="GD49" s="176">
        <v>35</v>
      </c>
      <c r="GE49" s="177">
        <v>0.53846153846153844</v>
      </c>
      <c r="GF49" s="177">
        <v>0.7857142857142857</v>
      </c>
      <c r="GG49" s="177">
        <v>7.1428571428571425E-2</v>
      </c>
      <c r="GH49" s="177">
        <v>0.14285714285714285</v>
      </c>
      <c r="GI49" s="177">
        <v>0</v>
      </c>
      <c r="GJ49" s="177">
        <v>0</v>
      </c>
      <c r="GK49" s="176">
        <v>14</v>
      </c>
      <c r="GL49" s="177">
        <v>0.2153846153846154</v>
      </c>
      <c r="GM49" s="179" t="s">
        <v>232</v>
      </c>
      <c r="GN49" s="179" t="s">
        <v>232</v>
      </c>
      <c r="GO49" s="179" t="s">
        <v>232</v>
      </c>
      <c r="GP49" s="179" t="s">
        <v>232</v>
      </c>
      <c r="GQ49" s="179" t="s">
        <v>232</v>
      </c>
      <c r="GR49" s="176">
        <v>0</v>
      </c>
      <c r="GS49" s="177">
        <v>0</v>
      </c>
      <c r="GT49" s="179" t="s">
        <v>232</v>
      </c>
      <c r="GU49" s="179" t="s">
        <v>232</v>
      </c>
      <c r="GV49" s="179" t="s">
        <v>232</v>
      </c>
      <c r="GW49" s="179" t="s">
        <v>232</v>
      </c>
      <c r="GX49" s="179" t="s">
        <v>232</v>
      </c>
      <c r="GY49" s="176">
        <v>0</v>
      </c>
      <c r="GZ49" s="177">
        <v>0</v>
      </c>
      <c r="HA49" s="179" t="s">
        <v>232</v>
      </c>
      <c r="HB49" s="179" t="s">
        <v>232</v>
      </c>
      <c r="HC49" s="179" t="s">
        <v>232</v>
      </c>
      <c r="HD49" s="179" t="s">
        <v>232</v>
      </c>
      <c r="HE49" s="179" t="s">
        <v>232</v>
      </c>
      <c r="HF49" s="176">
        <v>0</v>
      </c>
      <c r="HG49" s="177">
        <v>0</v>
      </c>
      <c r="HH49" s="178">
        <v>9.5357142857142865</v>
      </c>
      <c r="HI49" s="176">
        <v>56</v>
      </c>
      <c r="HJ49" s="177">
        <v>0.86153846153846159</v>
      </c>
      <c r="HK49" s="177">
        <v>0.47619047619047616</v>
      </c>
      <c r="HL49" s="177">
        <v>0.30158730158730163</v>
      </c>
      <c r="HM49" s="177">
        <v>0.17460317460317459</v>
      </c>
      <c r="HN49" s="177">
        <v>4.7619047619047616E-2</v>
      </c>
      <c r="HO49" s="177">
        <v>0</v>
      </c>
      <c r="HP49" s="176">
        <v>63</v>
      </c>
      <c r="HQ49" s="177">
        <v>0.96923076923076923</v>
      </c>
      <c r="HR49" s="177">
        <v>0.34375</v>
      </c>
      <c r="HS49" s="177">
        <v>6.25E-2</v>
      </c>
      <c r="HT49" s="177">
        <v>6.25E-2</v>
      </c>
      <c r="HU49" s="177">
        <v>0.28125</v>
      </c>
      <c r="HV49" s="177">
        <v>1.5625E-2</v>
      </c>
      <c r="HW49" s="177">
        <v>3.125E-2</v>
      </c>
      <c r="HX49" s="177">
        <v>4.6875E-2</v>
      </c>
      <c r="HY49" s="177">
        <v>0.109375</v>
      </c>
      <c r="HZ49" s="177">
        <v>0</v>
      </c>
      <c r="IA49" s="177">
        <v>0.29687500000000006</v>
      </c>
      <c r="IB49" s="176">
        <v>64</v>
      </c>
      <c r="IC49" s="177">
        <v>0.98461538461538467</v>
      </c>
      <c r="ID49" s="178">
        <v>2.0576923076923075</v>
      </c>
      <c r="IE49" s="176">
        <v>52</v>
      </c>
      <c r="IF49" s="177">
        <v>0.8</v>
      </c>
      <c r="IG49" s="177">
        <v>0.50769230769230766</v>
      </c>
      <c r="IH49" s="177">
        <v>1</v>
      </c>
      <c r="II49" s="177">
        <v>0</v>
      </c>
      <c r="IJ49" s="176">
        <v>50</v>
      </c>
      <c r="IK49" s="177">
        <v>0.76923076923076927</v>
      </c>
      <c r="IL49" s="177">
        <v>1</v>
      </c>
      <c r="IM49" s="177">
        <v>0</v>
      </c>
      <c r="IN49" s="176">
        <v>26</v>
      </c>
      <c r="IO49" s="177">
        <v>0.4</v>
      </c>
      <c r="IP49" s="177">
        <v>1</v>
      </c>
      <c r="IQ49" s="177">
        <v>0</v>
      </c>
      <c r="IR49" s="176">
        <v>40</v>
      </c>
      <c r="IS49" s="177">
        <v>0.61538461538461542</v>
      </c>
      <c r="IT49" s="177">
        <v>1</v>
      </c>
      <c r="IU49" s="177">
        <v>0</v>
      </c>
      <c r="IV49" s="176">
        <v>58</v>
      </c>
      <c r="IW49" s="177">
        <v>0.89230769230769236</v>
      </c>
      <c r="IX49" s="177">
        <v>1</v>
      </c>
      <c r="IY49" s="177">
        <v>0</v>
      </c>
      <c r="IZ49" s="176">
        <v>58</v>
      </c>
      <c r="JA49" s="177">
        <v>0.89230769230769236</v>
      </c>
      <c r="JB49" s="177">
        <v>0.1076923076923077</v>
      </c>
      <c r="JC49" s="177">
        <v>0.54838709677419351</v>
      </c>
      <c r="JD49" s="177">
        <v>0.45161290322580644</v>
      </c>
      <c r="JE49" s="176">
        <v>62</v>
      </c>
      <c r="JF49" s="177">
        <v>0.9538461538461539</v>
      </c>
      <c r="JG49" s="177">
        <v>3.7735849056603772E-2</v>
      </c>
      <c r="JH49" s="177">
        <v>1.8867924528301886E-2</v>
      </c>
      <c r="JI49" s="177">
        <v>0.35849056603773588</v>
      </c>
      <c r="JJ49" s="177">
        <v>0.47169811320754718</v>
      </c>
      <c r="JK49" s="177">
        <v>0.11320754716981132</v>
      </c>
      <c r="JL49" s="176">
        <v>53</v>
      </c>
      <c r="JM49" s="177">
        <v>0.81538461538461537</v>
      </c>
      <c r="JN49" s="176">
        <v>58</v>
      </c>
      <c r="JO49" s="177">
        <v>0.89230769230769236</v>
      </c>
      <c r="JP49" s="179" t="s">
        <v>232</v>
      </c>
      <c r="JQ49" s="179" t="s">
        <v>232</v>
      </c>
      <c r="JR49" s="179" t="s">
        <v>232</v>
      </c>
      <c r="JS49" s="179" t="s">
        <v>232</v>
      </c>
      <c r="JT49" s="179" t="s">
        <v>232</v>
      </c>
      <c r="JU49" s="176">
        <v>0</v>
      </c>
      <c r="JV49" s="177">
        <v>0</v>
      </c>
      <c r="JW49" s="177">
        <v>0</v>
      </c>
      <c r="JX49" s="177">
        <v>0</v>
      </c>
      <c r="JY49" s="177">
        <v>1.7543859649122806E-2</v>
      </c>
      <c r="JZ49" s="177">
        <v>0.92982456140350878</v>
      </c>
      <c r="KA49" s="177">
        <v>5.2631578947368425E-2</v>
      </c>
      <c r="KB49" s="176">
        <v>57</v>
      </c>
      <c r="KC49" s="177">
        <v>0.87692307692307692</v>
      </c>
      <c r="KD49" s="177">
        <v>0.75862068965517249</v>
      </c>
      <c r="KE49" s="177">
        <v>0.10344827586206898</v>
      </c>
      <c r="KF49" s="177">
        <v>0.10344827586206898</v>
      </c>
      <c r="KG49" s="177">
        <v>1.7241379310344827E-2</v>
      </c>
      <c r="KH49" s="177">
        <v>3.4482758620689655E-2</v>
      </c>
      <c r="KI49" s="177">
        <v>3.4482758620689655E-2</v>
      </c>
      <c r="KJ49" s="177">
        <v>1.7241379310344827E-2</v>
      </c>
      <c r="KK49" s="177">
        <v>1.7241379310344827E-2</v>
      </c>
      <c r="KL49" s="177">
        <v>1.7241379310344827E-2</v>
      </c>
      <c r="KM49" s="176">
        <v>58</v>
      </c>
      <c r="KN49" s="180">
        <v>0.89230769230769236</v>
      </c>
    </row>
    <row r="50" spans="1:300" s="150" customFormat="1" ht="24" customHeight="1" x14ac:dyDescent="0.25">
      <c r="A50" s="181">
        <v>176</v>
      </c>
      <c r="B50" s="182" t="s">
        <v>273</v>
      </c>
      <c r="C50" s="183" t="s">
        <v>4</v>
      </c>
      <c r="D50" s="183" t="s">
        <v>0</v>
      </c>
      <c r="E50" s="184">
        <v>202</v>
      </c>
      <c r="F50" s="185">
        <v>0.19487179487179487</v>
      </c>
      <c r="G50" s="185">
        <v>0.80512820512820504</v>
      </c>
      <c r="H50" s="184">
        <v>195</v>
      </c>
      <c r="I50" s="185">
        <v>0.96534653465346532</v>
      </c>
      <c r="J50" s="185">
        <v>0.8136645962732918</v>
      </c>
      <c r="K50" s="185">
        <v>0.18633540372670807</v>
      </c>
      <c r="L50" s="184">
        <v>161</v>
      </c>
      <c r="M50" s="185">
        <v>0.79702970297029707</v>
      </c>
      <c r="N50" s="185">
        <v>0.48701298701298701</v>
      </c>
      <c r="O50" s="185">
        <v>0.51298701298701288</v>
      </c>
      <c r="P50" s="184">
        <v>154</v>
      </c>
      <c r="Q50" s="185">
        <v>0.76237623762376239</v>
      </c>
      <c r="R50" s="185">
        <v>0.17525773195876287</v>
      </c>
      <c r="S50" s="185">
        <v>0.11855670103092784</v>
      </c>
      <c r="T50" s="185">
        <v>0.38144329896907214</v>
      </c>
      <c r="U50" s="185">
        <v>9.7938144329896906E-2</v>
      </c>
      <c r="V50" s="185">
        <v>0.365979381443299</v>
      </c>
      <c r="W50" s="185">
        <v>2.0618556701030927E-2</v>
      </c>
      <c r="X50" s="185">
        <v>3.0927835051546396E-2</v>
      </c>
      <c r="Y50" s="185">
        <v>8.7628865979381437E-2</v>
      </c>
      <c r="Z50" s="185">
        <v>0.11855670103092784</v>
      </c>
      <c r="AA50" s="185">
        <v>9.7938144329896906E-2</v>
      </c>
      <c r="AB50" s="185">
        <v>5.1546391752577319E-3</v>
      </c>
      <c r="AC50" s="185">
        <v>0.14432989690721651</v>
      </c>
      <c r="AD50" s="184">
        <v>194</v>
      </c>
      <c r="AE50" s="185">
        <v>0.96039603960396036</v>
      </c>
      <c r="AF50" s="185">
        <v>0.77722772277227725</v>
      </c>
      <c r="AG50" s="184">
        <v>157</v>
      </c>
      <c r="AH50" s="185">
        <v>0.6292134831460674</v>
      </c>
      <c r="AI50" s="185">
        <v>0.3146067415730337</v>
      </c>
      <c r="AJ50" s="185">
        <v>0.15730337078651685</v>
      </c>
      <c r="AK50" s="185">
        <v>0.2752808988764045</v>
      </c>
      <c r="AL50" s="185">
        <v>0.46067415730337075</v>
      </c>
      <c r="AM50" s="185">
        <v>0.3595505617977528</v>
      </c>
      <c r="AN50" s="185">
        <v>0.34831460674157305</v>
      </c>
      <c r="AO50" s="185">
        <v>0.11797752808988764</v>
      </c>
      <c r="AP50" s="185">
        <v>0.12359550561797752</v>
      </c>
      <c r="AQ50" s="185">
        <v>0.11235955056179774</v>
      </c>
      <c r="AR50" s="184">
        <v>178</v>
      </c>
      <c r="AS50" s="185">
        <v>0.88118811881188119</v>
      </c>
      <c r="AT50" s="186">
        <v>9.7301587301587293</v>
      </c>
      <c r="AU50" s="184">
        <v>189</v>
      </c>
      <c r="AV50" s="185">
        <v>0.9356435643564357</v>
      </c>
      <c r="AW50" s="186">
        <v>9.6507936507936503</v>
      </c>
      <c r="AX50" s="184">
        <v>189</v>
      </c>
      <c r="AY50" s="185">
        <v>0.9356435643564357</v>
      </c>
      <c r="AZ50" s="186">
        <v>9.6521739130434785</v>
      </c>
      <c r="BA50" s="184">
        <v>184</v>
      </c>
      <c r="BB50" s="185">
        <v>0.91089108910891092</v>
      </c>
      <c r="BC50" s="185">
        <v>0.71859296482412061</v>
      </c>
      <c r="BD50" s="185">
        <v>0.23115577889447236</v>
      </c>
      <c r="BE50" s="185">
        <v>3.5175879396984924E-2</v>
      </c>
      <c r="BF50" s="185">
        <v>1.0050251256281407E-2</v>
      </c>
      <c r="BG50" s="185">
        <v>5.0251256281407036E-3</v>
      </c>
      <c r="BH50" s="184">
        <v>199</v>
      </c>
      <c r="BI50" s="185">
        <v>0.98514851485148514</v>
      </c>
      <c r="BJ50" s="185">
        <v>0.73737373737373735</v>
      </c>
      <c r="BK50" s="185">
        <v>0.18686868686868685</v>
      </c>
      <c r="BL50" s="185">
        <v>5.5555555555555559E-2</v>
      </c>
      <c r="BM50" s="185">
        <v>1.5151515151515152E-2</v>
      </c>
      <c r="BN50" s="185">
        <v>5.0505050505050501E-3</v>
      </c>
      <c r="BO50" s="184">
        <v>198</v>
      </c>
      <c r="BP50" s="185">
        <v>0.98019801980198018</v>
      </c>
      <c r="BQ50" s="185">
        <v>0.8040201005025126</v>
      </c>
      <c r="BR50" s="185">
        <v>0.16582914572864324</v>
      </c>
      <c r="BS50" s="185">
        <v>3.0150753768844223E-2</v>
      </c>
      <c r="BT50" s="185">
        <v>0</v>
      </c>
      <c r="BU50" s="185">
        <v>0</v>
      </c>
      <c r="BV50" s="184">
        <v>199</v>
      </c>
      <c r="BW50" s="185">
        <v>0.98514851485148514</v>
      </c>
      <c r="BX50" s="185">
        <v>0.89898989898989901</v>
      </c>
      <c r="BY50" s="185">
        <v>8.0808080808080801E-2</v>
      </c>
      <c r="BZ50" s="185">
        <v>2.02020202020202E-2</v>
      </c>
      <c r="CA50" s="185">
        <v>0</v>
      </c>
      <c r="CB50" s="185">
        <v>0</v>
      </c>
      <c r="CC50" s="184">
        <v>198</v>
      </c>
      <c r="CD50" s="185">
        <v>0.98019801980198018</v>
      </c>
      <c r="CE50" s="185">
        <v>0.75135135135135134</v>
      </c>
      <c r="CF50" s="185">
        <v>0.18918918918918917</v>
      </c>
      <c r="CG50" s="185">
        <v>5.405405405405405E-2</v>
      </c>
      <c r="CH50" s="185">
        <v>5.4054054054054048E-3</v>
      </c>
      <c r="CI50" s="185">
        <v>0</v>
      </c>
      <c r="CJ50" s="184">
        <v>185</v>
      </c>
      <c r="CK50" s="185">
        <v>0.91584158415841588</v>
      </c>
      <c r="CL50" s="185">
        <v>0.86868686868686862</v>
      </c>
      <c r="CM50" s="185">
        <v>8.5858585858585856E-2</v>
      </c>
      <c r="CN50" s="185">
        <v>3.0303030303030304E-2</v>
      </c>
      <c r="CO50" s="185">
        <v>5.0505050505050501E-3</v>
      </c>
      <c r="CP50" s="185">
        <v>1.01010101010101E-2</v>
      </c>
      <c r="CQ50" s="184">
        <v>198</v>
      </c>
      <c r="CR50" s="185">
        <v>0.98019801980198018</v>
      </c>
      <c r="CS50" s="185">
        <v>0.80794701986754958</v>
      </c>
      <c r="CT50" s="185">
        <v>0.15894039735099338</v>
      </c>
      <c r="CU50" s="185">
        <v>3.3112582781456949E-2</v>
      </c>
      <c r="CV50" s="185">
        <v>0</v>
      </c>
      <c r="CW50" s="185">
        <v>0</v>
      </c>
      <c r="CX50" s="184">
        <v>151</v>
      </c>
      <c r="CY50" s="185">
        <v>0.74752475247524752</v>
      </c>
      <c r="CZ50" s="185">
        <v>0.4861111111111111</v>
      </c>
      <c r="DA50" s="185">
        <v>0.3611111111111111</v>
      </c>
      <c r="DB50" s="185">
        <v>0.10416666666666666</v>
      </c>
      <c r="DC50" s="185">
        <v>3.4722222222222217E-2</v>
      </c>
      <c r="DD50" s="185">
        <v>1.3888888888888888E-2</v>
      </c>
      <c r="DE50" s="184">
        <v>144</v>
      </c>
      <c r="DF50" s="185">
        <v>0.71287128712871284</v>
      </c>
      <c r="DG50" s="185">
        <v>0.46428571428571425</v>
      </c>
      <c r="DH50" s="185">
        <v>0.39285714285714285</v>
      </c>
      <c r="DI50" s="185">
        <v>8.9285714285714274E-2</v>
      </c>
      <c r="DJ50" s="185">
        <v>3.5714285714285712E-2</v>
      </c>
      <c r="DK50" s="185">
        <v>1.7857142857142856E-2</v>
      </c>
      <c r="DL50" s="184">
        <v>112</v>
      </c>
      <c r="DM50" s="185">
        <v>0.5544554455445545</v>
      </c>
      <c r="DN50" s="185">
        <v>0.47747747747747749</v>
      </c>
      <c r="DO50" s="185">
        <v>0.35135135135135137</v>
      </c>
      <c r="DP50" s="185">
        <v>0.12612612612612614</v>
      </c>
      <c r="DQ50" s="185">
        <v>1.8018018018018018E-2</v>
      </c>
      <c r="DR50" s="185">
        <v>2.7027027027027029E-2</v>
      </c>
      <c r="DS50" s="184">
        <v>111</v>
      </c>
      <c r="DT50" s="185">
        <v>0.54950495049504955</v>
      </c>
      <c r="DU50" s="185">
        <v>0.45054945054945056</v>
      </c>
      <c r="DV50" s="185">
        <v>0.39560439560439564</v>
      </c>
      <c r="DW50" s="185">
        <v>0.14285714285714285</v>
      </c>
      <c r="DX50" s="185">
        <v>0</v>
      </c>
      <c r="DY50" s="185">
        <v>1.098901098901099E-2</v>
      </c>
      <c r="DZ50" s="184">
        <v>91</v>
      </c>
      <c r="EA50" s="185">
        <v>0.45049504950495051</v>
      </c>
      <c r="EB50" s="185">
        <v>0.51724137931034486</v>
      </c>
      <c r="EC50" s="185">
        <v>0.34482758620689652</v>
      </c>
      <c r="ED50" s="185">
        <v>0.11494252873563218</v>
      </c>
      <c r="EE50" s="185">
        <v>0</v>
      </c>
      <c r="EF50" s="185">
        <v>2.2988505747126436E-2</v>
      </c>
      <c r="EG50" s="184">
        <v>87</v>
      </c>
      <c r="EH50" s="185">
        <v>0.43069306930693069</v>
      </c>
      <c r="EI50" s="185">
        <v>0.90452261306532677</v>
      </c>
      <c r="EJ50" s="185">
        <v>8.5427135678391955E-2</v>
      </c>
      <c r="EK50" s="185">
        <v>1.0050251256281407E-2</v>
      </c>
      <c r="EL50" s="185">
        <v>0</v>
      </c>
      <c r="EM50" s="185">
        <v>0</v>
      </c>
      <c r="EN50" s="184">
        <v>199</v>
      </c>
      <c r="EO50" s="185">
        <v>0.98514851485148514</v>
      </c>
      <c r="EP50" s="185">
        <v>0.75555555555555542</v>
      </c>
      <c r="EQ50" s="185">
        <v>0.2</v>
      </c>
      <c r="ER50" s="185">
        <v>4.4444444444444439E-2</v>
      </c>
      <c r="ES50" s="185">
        <v>0</v>
      </c>
      <c r="ET50" s="185">
        <v>0</v>
      </c>
      <c r="EU50" s="184">
        <v>90</v>
      </c>
      <c r="EV50" s="185">
        <v>0.44554455445544555</v>
      </c>
      <c r="EW50" s="185">
        <v>0.65789473684210531</v>
      </c>
      <c r="EX50" s="185">
        <v>0.27631578947368424</v>
      </c>
      <c r="EY50" s="185">
        <v>5.2631578947368418E-2</v>
      </c>
      <c r="EZ50" s="185">
        <v>1.3157894736842105E-2</v>
      </c>
      <c r="FA50" s="185">
        <v>0</v>
      </c>
      <c r="FB50" s="184">
        <v>76</v>
      </c>
      <c r="FC50" s="185">
        <v>0.37623762376237624</v>
      </c>
      <c r="FD50" s="185">
        <v>0.74615384615384606</v>
      </c>
      <c r="FE50" s="185">
        <v>0.19999999999999998</v>
      </c>
      <c r="FF50" s="185">
        <v>5.3846153846153849E-2</v>
      </c>
      <c r="FG50" s="185">
        <v>0</v>
      </c>
      <c r="FH50" s="185">
        <v>0</v>
      </c>
      <c r="FI50" s="184">
        <v>130</v>
      </c>
      <c r="FJ50" s="185">
        <v>0.64356435643564358</v>
      </c>
      <c r="FK50" s="185">
        <v>0.81102362204724399</v>
      </c>
      <c r="FL50" s="185">
        <v>0.14960629921259841</v>
      </c>
      <c r="FM50" s="185">
        <v>3.1496062992125984E-2</v>
      </c>
      <c r="FN50" s="185">
        <v>7.874015748031496E-3</v>
      </c>
      <c r="FO50" s="185">
        <v>0</v>
      </c>
      <c r="FP50" s="184">
        <v>127</v>
      </c>
      <c r="FQ50" s="185">
        <v>0.62871287128712872</v>
      </c>
      <c r="FR50" s="185">
        <v>0.56363636363636371</v>
      </c>
      <c r="FS50" s="185">
        <v>0.25454545454545457</v>
      </c>
      <c r="FT50" s="185">
        <v>0.18181818181818182</v>
      </c>
      <c r="FU50" s="185">
        <v>0</v>
      </c>
      <c r="FV50" s="185">
        <v>0</v>
      </c>
      <c r="FW50" s="184">
        <v>55</v>
      </c>
      <c r="FX50" s="185">
        <v>0.2722772277227723</v>
      </c>
      <c r="FY50" s="185">
        <v>0.60465116279069764</v>
      </c>
      <c r="FZ50" s="185">
        <v>0.18604651162790697</v>
      </c>
      <c r="GA50" s="185">
        <v>0.11627906976744186</v>
      </c>
      <c r="GB50" s="185">
        <v>6.9767441860465129E-2</v>
      </c>
      <c r="GC50" s="185">
        <v>2.3255813953488372E-2</v>
      </c>
      <c r="GD50" s="184">
        <v>43</v>
      </c>
      <c r="GE50" s="185">
        <v>0.21287128712871287</v>
      </c>
      <c r="GF50" s="185">
        <v>0.64912280701754388</v>
      </c>
      <c r="GG50" s="185">
        <v>0.15789473684210528</v>
      </c>
      <c r="GH50" s="185">
        <v>0.15789473684210528</v>
      </c>
      <c r="GI50" s="185">
        <v>3.5087719298245619E-2</v>
      </c>
      <c r="GJ50" s="185">
        <v>0</v>
      </c>
      <c r="GK50" s="184">
        <v>57</v>
      </c>
      <c r="GL50" s="185">
        <v>0.28217821782178215</v>
      </c>
      <c r="GM50" s="187" t="s">
        <v>232</v>
      </c>
      <c r="GN50" s="187" t="s">
        <v>232</v>
      </c>
      <c r="GO50" s="187" t="s">
        <v>232</v>
      </c>
      <c r="GP50" s="187" t="s">
        <v>232</v>
      </c>
      <c r="GQ50" s="187" t="s">
        <v>232</v>
      </c>
      <c r="GR50" s="184">
        <v>0</v>
      </c>
      <c r="GS50" s="185">
        <v>0</v>
      </c>
      <c r="GT50" s="187" t="s">
        <v>232</v>
      </c>
      <c r="GU50" s="187" t="s">
        <v>232</v>
      </c>
      <c r="GV50" s="187" t="s">
        <v>232</v>
      </c>
      <c r="GW50" s="187" t="s">
        <v>232</v>
      </c>
      <c r="GX50" s="187" t="s">
        <v>232</v>
      </c>
      <c r="GY50" s="184">
        <v>0</v>
      </c>
      <c r="GZ50" s="185">
        <v>0</v>
      </c>
      <c r="HA50" s="187" t="s">
        <v>232</v>
      </c>
      <c r="HB50" s="187" t="s">
        <v>232</v>
      </c>
      <c r="HC50" s="187" t="s">
        <v>232</v>
      </c>
      <c r="HD50" s="187" t="s">
        <v>232</v>
      </c>
      <c r="HE50" s="187" t="s">
        <v>232</v>
      </c>
      <c r="HF50" s="184">
        <v>0</v>
      </c>
      <c r="HG50" s="185">
        <v>0</v>
      </c>
      <c r="HH50" s="186">
        <v>9.3055555555555554</v>
      </c>
      <c r="HI50" s="184">
        <v>180</v>
      </c>
      <c r="HJ50" s="185">
        <v>0.8910891089108911</v>
      </c>
      <c r="HK50" s="185">
        <v>0.64676616915422891</v>
      </c>
      <c r="HL50" s="185">
        <v>0.23880597014925375</v>
      </c>
      <c r="HM50" s="185">
        <v>0.10447761194029852</v>
      </c>
      <c r="HN50" s="185">
        <v>0</v>
      </c>
      <c r="HO50" s="185">
        <v>9.9502487562189053E-3</v>
      </c>
      <c r="HP50" s="184">
        <v>201</v>
      </c>
      <c r="HQ50" s="185">
        <v>0.99504950495049505</v>
      </c>
      <c r="HR50" s="185">
        <v>0.70050761421319796</v>
      </c>
      <c r="HS50" s="185">
        <v>1.015228426395939E-2</v>
      </c>
      <c r="HT50" s="185">
        <v>3.5532994923857864E-2</v>
      </c>
      <c r="HU50" s="185">
        <v>6.598984771573603E-2</v>
      </c>
      <c r="HV50" s="185">
        <v>3.5532994923857864E-2</v>
      </c>
      <c r="HW50" s="185">
        <v>2.5380710659898473E-2</v>
      </c>
      <c r="HX50" s="185">
        <v>5.0761421319796947E-2</v>
      </c>
      <c r="HY50" s="185">
        <v>1.5228426395939087E-2</v>
      </c>
      <c r="HZ50" s="185">
        <v>2.5380710659898473E-2</v>
      </c>
      <c r="IA50" s="185">
        <v>0.12182741116751269</v>
      </c>
      <c r="IB50" s="184">
        <v>197</v>
      </c>
      <c r="IC50" s="185">
        <v>0.97524752475247523</v>
      </c>
      <c r="ID50" s="186">
        <v>3.6226415094339623</v>
      </c>
      <c r="IE50" s="184">
        <v>159</v>
      </c>
      <c r="IF50" s="185">
        <v>0.78712871287128716</v>
      </c>
      <c r="IG50" s="185">
        <v>0.30198019801980197</v>
      </c>
      <c r="IH50" s="185">
        <v>0.98275862068965525</v>
      </c>
      <c r="II50" s="185">
        <v>1.7241379310344827E-2</v>
      </c>
      <c r="IJ50" s="184">
        <v>174</v>
      </c>
      <c r="IK50" s="185">
        <v>0.86138613861386137</v>
      </c>
      <c r="IL50" s="185">
        <v>0.8666666666666667</v>
      </c>
      <c r="IM50" s="185">
        <v>0.13333333333333333</v>
      </c>
      <c r="IN50" s="184">
        <v>90</v>
      </c>
      <c r="IO50" s="185">
        <v>0.44554455445544555</v>
      </c>
      <c r="IP50" s="185">
        <v>0.97142857142857131</v>
      </c>
      <c r="IQ50" s="185">
        <v>2.8571428571428574E-2</v>
      </c>
      <c r="IR50" s="184">
        <v>105</v>
      </c>
      <c r="IS50" s="185">
        <v>0.51980198019801982</v>
      </c>
      <c r="IT50" s="185">
        <v>0.99444444444444435</v>
      </c>
      <c r="IU50" s="185">
        <v>5.5555555555555549E-3</v>
      </c>
      <c r="IV50" s="184">
        <v>180</v>
      </c>
      <c r="IW50" s="185">
        <v>0.8910891089108911</v>
      </c>
      <c r="IX50" s="185">
        <v>0.97530864197530853</v>
      </c>
      <c r="IY50" s="185">
        <v>2.4691358024691357E-2</v>
      </c>
      <c r="IZ50" s="184">
        <v>162</v>
      </c>
      <c r="JA50" s="185">
        <v>0.80198019801980203</v>
      </c>
      <c r="JB50" s="185">
        <v>0.21287128712871287</v>
      </c>
      <c r="JC50" s="185">
        <v>0.45685279187817257</v>
      </c>
      <c r="JD50" s="185">
        <v>0.54314720812182737</v>
      </c>
      <c r="JE50" s="184">
        <v>197</v>
      </c>
      <c r="JF50" s="185">
        <v>0.97524752475247523</v>
      </c>
      <c r="JG50" s="185">
        <v>4.3715846994535519E-2</v>
      </c>
      <c r="JH50" s="185">
        <v>0.10928961748633879</v>
      </c>
      <c r="JI50" s="185">
        <v>0.4043715846994535</v>
      </c>
      <c r="JJ50" s="185">
        <v>0.33333333333333331</v>
      </c>
      <c r="JK50" s="185">
        <v>0.10928961748633879</v>
      </c>
      <c r="JL50" s="184">
        <v>183</v>
      </c>
      <c r="JM50" s="185">
        <v>0.90594059405940597</v>
      </c>
      <c r="JN50" s="184">
        <v>168</v>
      </c>
      <c r="JO50" s="185">
        <v>0.83168316831683164</v>
      </c>
      <c r="JP50" s="185">
        <v>0</v>
      </c>
      <c r="JQ50" s="185">
        <v>0.54545454545454553</v>
      </c>
      <c r="JR50" s="185">
        <v>9.0909090909090912E-2</v>
      </c>
      <c r="JS50" s="185">
        <v>0</v>
      </c>
      <c r="JT50" s="185">
        <v>0.36363636363636365</v>
      </c>
      <c r="JU50" s="184">
        <v>11</v>
      </c>
      <c r="JV50" s="185">
        <v>5.4455445544554455E-2</v>
      </c>
      <c r="JW50" s="185">
        <v>1.6216216216216217E-2</v>
      </c>
      <c r="JX50" s="185">
        <v>0</v>
      </c>
      <c r="JY50" s="185">
        <v>0</v>
      </c>
      <c r="JZ50" s="185">
        <v>0.98378378378378362</v>
      </c>
      <c r="KA50" s="185">
        <v>0</v>
      </c>
      <c r="KB50" s="184">
        <v>185</v>
      </c>
      <c r="KC50" s="185">
        <v>0.91584158415841588</v>
      </c>
      <c r="KD50" s="185">
        <v>0.8932584269662921</v>
      </c>
      <c r="KE50" s="185">
        <v>5.0561797752808987E-2</v>
      </c>
      <c r="KF50" s="185">
        <v>2.8089887640449434E-2</v>
      </c>
      <c r="KG50" s="185">
        <v>2.247191011235955E-2</v>
      </c>
      <c r="KH50" s="185">
        <v>1.1235955056179775E-2</v>
      </c>
      <c r="KI50" s="185">
        <v>1.6853932584269662E-2</v>
      </c>
      <c r="KJ50" s="185">
        <v>2.8089887640449434E-2</v>
      </c>
      <c r="KK50" s="185">
        <v>5.6179775280898875E-3</v>
      </c>
      <c r="KL50" s="185">
        <v>1.6853932584269662E-2</v>
      </c>
      <c r="KM50" s="184">
        <v>178</v>
      </c>
      <c r="KN50" s="188">
        <v>0.88118811881188119</v>
      </c>
    </row>
    <row r="51" spans="1:300" s="150" customFormat="1" ht="24" customHeight="1" x14ac:dyDescent="0.25">
      <c r="A51" s="173">
        <v>177</v>
      </c>
      <c r="B51" s="174" t="s">
        <v>274</v>
      </c>
      <c r="C51" s="175" t="s">
        <v>4</v>
      </c>
      <c r="D51" s="175" t="s">
        <v>0</v>
      </c>
      <c r="E51" s="176">
        <v>41</v>
      </c>
      <c r="F51" s="177">
        <v>0.21951219512195125</v>
      </c>
      <c r="G51" s="177">
        <v>0.78048780487804881</v>
      </c>
      <c r="H51" s="176">
        <v>41</v>
      </c>
      <c r="I51" s="177">
        <v>1</v>
      </c>
      <c r="J51" s="177">
        <v>0.55882352941176472</v>
      </c>
      <c r="K51" s="177">
        <v>0.44117647058823528</v>
      </c>
      <c r="L51" s="176">
        <v>34</v>
      </c>
      <c r="M51" s="177">
        <v>0.82926829268292679</v>
      </c>
      <c r="N51" s="177">
        <v>0.43478260869565216</v>
      </c>
      <c r="O51" s="177">
        <v>0.56521739130434778</v>
      </c>
      <c r="P51" s="176">
        <v>23</v>
      </c>
      <c r="Q51" s="177">
        <v>0.56097560975609762</v>
      </c>
      <c r="R51" s="177">
        <v>0.1951219512195122</v>
      </c>
      <c r="S51" s="177">
        <v>0.24390243902439027</v>
      </c>
      <c r="T51" s="177">
        <v>7.3170731707317083E-2</v>
      </c>
      <c r="U51" s="177">
        <v>9.7560975609756101E-2</v>
      </c>
      <c r="V51" s="177">
        <v>0.53658536585365857</v>
      </c>
      <c r="W51" s="177">
        <v>9.7560975609756101E-2</v>
      </c>
      <c r="X51" s="177">
        <v>4.878048780487805E-2</v>
      </c>
      <c r="Y51" s="177">
        <v>9.7560975609756101E-2</v>
      </c>
      <c r="Z51" s="177">
        <v>0.1951219512195122</v>
      </c>
      <c r="AA51" s="177">
        <v>7.3170731707317083E-2</v>
      </c>
      <c r="AB51" s="177">
        <v>4.878048780487805E-2</v>
      </c>
      <c r="AC51" s="177">
        <v>0.14634146341463417</v>
      </c>
      <c r="AD51" s="176">
        <v>41</v>
      </c>
      <c r="AE51" s="177">
        <v>1</v>
      </c>
      <c r="AF51" s="177">
        <v>0.73170731707317072</v>
      </c>
      <c r="AG51" s="176">
        <v>30</v>
      </c>
      <c r="AH51" s="177">
        <v>0.45714285714285713</v>
      </c>
      <c r="AI51" s="177">
        <v>0.11428571428571428</v>
      </c>
      <c r="AJ51" s="177">
        <v>5.7142857142857141E-2</v>
      </c>
      <c r="AK51" s="177">
        <v>0.19999999999999998</v>
      </c>
      <c r="AL51" s="177">
        <v>0.39999999999999997</v>
      </c>
      <c r="AM51" s="177">
        <v>0.17142857142857143</v>
      </c>
      <c r="AN51" s="177">
        <v>0.34285714285714286</v>
      </c>
      <c r="AO51" s="177">
        <v>0.17142857142857143</v>
      </c>
      <c r="AP51" s="177">
        <v>0.14285714285714285</v>
      </c>
      <c r="AQ51" s="177">
        <v>0.11428571428571428</v>
      </c>
      <c r="AR51" s="176">
        <v>35</v>
      </c>
      <c r="AS51" s="177">
        <v>0.85365853658536583</v>
      </c>
      <c r="AT51" s="178">
        <v>10</v>
      </c>
      <c r="AU51" s="176">
        <v>41</v>
      </c>
      <c r="AV51" s="177">
        <v>1</v>
      </c>
      <c r="AW51" s="178">
        <v>9.9756097560975618</v>
      </c>
      <c r="AX51" s="176">
        <v>41</v>
      </c>
      <c r="AY51" s="177">
        <v>1</v>
      </c>
      <c r="AZ51" s="178">
        <v>10</v>
      </c>
      <c r="BA51" s="176">
        <v>41</v>
      </c>
      <c r="BB51" s="177">
        <v>1</v>
      </c>
      <c r="BC51" s="177">
        <v>0.68571428571428572</v>
      </c>
      <c r="BD51" s="177">
        <v>0.25714285714285717</v>
      </c>
      <c r="BE51" s="177">
        <v>5.7142857142857141E-2</v>
      </c>
      <c r="BF51" s="177">
        <v>0</v>
      </c>
      <c r="BG51" s="177">
        <v>0</v>
      </c>
      <c r="BH51" s="176">
        <v>35</v>
      </c>
      <c r="BI51" s="177">
        <v>0.85365853658536583</v>
      </c>
      <c r="BJ51" s="177">
        <v>0.78378378378378377</v>
      </c>
      <c r="BK51" s="177">
        <v>0.18918918918918917</v>
      </c>
      <c r="BL51" s="177">
        <v>2.7027027027027025E-2</v>
      </c>
      <c r="BM51" s="177">
        <v>0</v>
      </c>
      <c r="BN51" s="177">
        <v>0</v>
      </c>
      <c r="BO51" s="176">
        <v>37</v>
      </c>
      <c r="BP51" s="177">
        <v>0.90243902439024393</v>
      </c>
      <c r="BQ51" s="177">
        <v>0.8648648648648648</v>
      </c>
      <c r="BR51" s="177">
        <v>0.1081081081081081</v>
      </c>
      <c r="BS51" s="177">
        <v>2.7027027027027025E-2</v>
      </c>
      <c r="BT51" s="177">
        <v>0</v>
      </c>
      <c r="BU51" s="177">
        <v>0</v>
      </c>
      <c r="BV51" s="176">
        <v>37</v>
      </c>
      <c r="BW51" s="177">
        <v>0.90243902439024393</v>
      </c>
      <c r="BX51" s="177">
        <v>0.8421052631578948</v>
      </c>
      <c r="BY51" s="177">
        <v>0.13157894736842105</v>
      </c>
      <c r="BZ51" s="177">
        <v>0</v>
      </c>
      <c r="CA51" s="177">
        <v>2.6315789473684213E-2</v>
      </c>
      <c r="CB51" s="177">
        <v>0</v>
      </c>
      <c r="CC51" s="176">
        <v>38</v>
      </c>
      <c r="CD51" s="177">
        <v>0.92682926829268297</v>
      </c>
      <c r="CE51" s="177">
        <v>0.83783783783783783</v>
      </c>
      <c r="CF51" s="177">
        <v>0.1081081081081081</v>
      </c>
      <c r="CG51" s="177">
        <v>5.405405405405405E-2</v>
      </c>
      <c r="CH51" s="177">
        <v>0</v>
      </c>
      <c r="CI51" s="177">
        <v>0</v>
      </c>
      <c r="CJ51" s="176">
        <v>37</v>
      </c>
      <c r="CK51" s="177">
        <v>0.90243902439024393</v>
      </c>
      <c r="CL51" s="177">
        <v>0.94736842105263164</v>
      </c>
      <c r="CM51" s="177">
        <v>5.2631578947368425E-2</v>
      </c>
      <c r="CN51" s="177">
        <v>0</v>
      </c>
      <c r="CO51" s="177">
        <v>0</v>
      </c>
      <c r="CP51" s="177">
        <v>0</v>
      </c>
      <c r="CQ51" s="176">
        <v>38</v>
      </c>
      <c r="CR51" s="177">
        <v>0.92682926829268297</v>
      </c>
      <c r="CS51" s="177">
        <v>0.8125</v>
      </c>
      <c r="CT51" s="177">
        <v>0.125</v>
      </c>
      <c r="CU51" s="177">
        <v>6.25E-2</v>
      </c>
      <c r="CV51" s="177">
        <v>0</v>
      </c>
      <c r="CW51" s="177">
        <v>0</v>
      </c>
      <c r="CX51" s="176">
        <v>16</v>
      </c>
      <c r="CY51" s="177">
        <v>0.3902439024390244</v>
      </c>
      <c r="CZ51" s="177">
        <v>0.60000000000000009</v>
      </c>
      <c r="DA51" s="177">
        <v>0.33333333333333337</v>
      </c>
      <c r="DB51" s="177">
        <v>6.6666666666666666E-2</v>
      </c>
      <c r="DC51" s="177">
        <v>0</v>
      </c>
      <c r="DD51" s="177">
        <v>0</v>
      </c>
      <c r="DE51" s="176">
        <v>15</v>
      </c>
      <c r="DF51" s="177">
        <v>0.36585365853658536</v>
      </c>
      <c r="DG51" s="177">
        <v>0.33333333333333331</v>
      </c>
      <c r="DH51" s="177">
        <v>0.5</v>
      </c>
      <c r="DI51" s="177">
        <v>0.16666666666666666</v>
      </c>
      <c r="DJ51" s="177">
        <v>0</v>
      </c>
      <c r="DK51" s="177">
        <v>0</v>
      </c>
      <c r="DL51" s="176">
        <v>6</v>
      </c>
      <c r="DM51" s="177">
        <v>0.14634146341463414</v>
      </c>
      <c r="DN51" s="177">
        <v>0.28571428571428575</v>
      </c>
      <c r="DO51" s="177">
        <v>0.57142857142857151</v>
      </c>
      <c r="DP51" s="177">
        <v>0.14285714285714288</v>
      </c>
      <c r="DQ51" s="177">
        <v>0</v>
      </c>
      <c r="DR51" s="177">
        <v>0</v>
      </c>
      <c r="DS51" s="176">
        <v>7</v>
      </c>
      <c r="DT51" s="177">
        <v>0.17073170731707318</v>
      </c>
      <c r="DU51" s="177">
        <v>0.625</v>
      </c>
      <c r="DV51" s="177">
        <v>0.25</v>
      </c>
      <c r="DW51" s="177">
        <v>0.125</v>
      </c>
      <c r="DX51" s="177">
        <v>0</v>
      </c>
      <c r="DY51" s="177">
        <v>0</v>
      </c>
      <c r="DZ51" s="176">
        <v>8</v>
      </c>
      <c r="EA51" s="177">
        <v>0.1951219512195122</v>
      </c>
      <c r="EB51" s="177">
        <v>0.7142857142857143</v>
      </c>
      <c r="EC51" s="177">
        <v>0.14285714285714288</v>
      </c>
      <c r="ED51" s="177">
        <v>0.14285714285714288</v>
      </c>
      <c r="EE51" s="177">
        <v>0</v>
      </c>
      <c r="EF51" s="177">
        <v>0</v>
      </c>
      <c r="EG51" s="176">
        <v>7</v>
      </c>
      <c r="EH51" s="177">
        <v>0.17073170731707318</v>
      </c>
      <c r="EI51" s="177">
        <v>0.81578947368421062</v>
      </c>
      <c r="EJ51" s="177">
        <v>0.18421052631578946</v>
      </c>
      <c r="EK51" s="177">
        <v>0</v>
      </c>
      <c r="EL51" s="177">
        <v>0</v>
      </c>
      <c r="EM51" s="177">
        <v>0</v>
      </c>
      <c r="EN51" s="176">
        <v>38</v>
      </c>
      <c r="EO51" s="177">
        <v>0.92682926829268297</v>
      </c>
      <c r="EP51" s="177">
        <v>0.85</v>
      </c>
      <c r="EQ51" s="177">
        <v>0.1</v>
      </c>
      <c r="ER51" s="177">
        <v>0.05</v>
      </c>
      <c r="ES51" s="177">
        <v>0</v>
      </c>
      <c r="ET51" s="177">
        <v>0</v>
      </c>
      <c r="EU51" s="176">
        <v>20</v>
      </c>
      <c r="EV51" s="177">
        <v>0.48780487804878048</v>
      </c>
      <c r="EW51" s="177">
        <v>0.73913043478260865</v>
      </c>
      <c r="EX51" s="177">
        <v>0.2608695652173913</v>
      </c>
      <c r="EY51" s="177">
        <v>0</v>
      </c>
      <c r="EZ51" s="177">
        <v>0</v>
      </c>
      <c r="FA51" s="177">
        <v>0</v>
      </c>
      <c r="FB51" s="176">
        <v>23</v>
      </c>
      <c r="FC51" s="177">
        <v>0.56097560975609762</v>
      </c>
      <c r="FD51" s="177">
        <v>0.81818181818181823</v>
      </c>
      <c r="FE51" s="177">
        <v>0.18181818181818182</v>
      </c>
      <c r="FF51" s="177">
        <v>0</v>
      </c>
      <c r="FG51" s="177">
        <v>0</v>
      </c>
      <c r="FH51" s="177">
        <v>0</v>
      </c>
      <c r="FI51" s="176">
        <v>22</v>
      </c>
      <c r="FJ51" s="177">
        <v>0.53658536585365857</v>
      </c>
      <c r="FK51" s="177">
        <v>0.8</v>
      </c>
      <c r="FL51" s="177">
        <v>0.15</v>
      </c>
      <c r="FM51" s="177">
        <v>0.05</v>
      </c>
      <c r="FN51" s="177">
        <v>0</v>
      </c>
      <c r="FO51" s="177">
        <v>0</v>
      </c>
      <c r="FP51" s="176">
        <v>20</v>
      </c>
      <c r="FQ51" s="177">
        <v>0.48780487804878048</v>
      </c>
      <c r="FR51" s="177">
        <v>0.54545454545454553</v>
      </c>
      <c r="FS51" s="177">
        <v>0.18181818181818182</v>
      </c>
      <c r="FT51" s="177">
        <v>9.0909090909090912E-2</v>
      </c>
      <c r="FU51" s="177">
        <v>0.18181818181818182</v>
      </c>
      <c r="FV51" s="177">
        <v>0</v>
      </c>
      <c r="FW51" s="176">
        <v>11</v>
      </c>
      <c r="FX51" s="177">
        <v>0.26829268292682928</v>
      </c>
      <c r="FY51" s="177">
        <v>0.66666666666666663</v>
      </c>
      <c r="FZ51" s="177">
        <v>0.22222222222222221</v>
      </c>
      <c r="GA51" s="177">
        <v>0.1111111111111111</v>
      </c>
      <c r="GB51" s="177">
        <v>0</v>
      </c>
      <c r="GC51" s="177">
        <v>0</v>
      </c>
      <c r="GD51" s="176">
        <v>9</v>
      </c>
      <c r="GE51" s="177">
        <v>0.21951219512195122</v>
      </c>
      <c r="GF51" s="177">
        <v>0.66666666666666663</v>
      </c>
      <c r="GG51" s="177">
        <v>0.25</v>
      </c>
      <c r="GH51" s="177">
        <v>0</v>
      </c>
      <c r="GI51" s="177">
        <v>8.3333333333333329E-2</v>
      </c>
      <c r="GJ51" s="177">
        <v>0</v>
      </c>
      <c r="GK51" s="176">
        <v>12</v>
      </c>
      <c r="GL51" s="177">
        <v>0.29268292682926828</v>
      </c>
      <c r="GM51" s="179" t="s">
        <v>232</v>
      </c>
      <c r="GN51" s="179" t="s">
        <v>232</v>
      </c>
      <c r="GO51" s="179" t="s">
        <v>232</v>
      </c>
      <c r="GP51" s="179" t="s">
        <v>232</v>
      </c>
      <c r="GQ51" s="179" t="s">
        <v>232</v>
      </c>
      <c r="GR51" s="176">
        <v>0</v>
      </c>
      <c r="GS51" s="177">
        <v>0</v>
      </c>
      <c r="GT51" s="179" t="s">
        <v>232</v>
      </c>
      <c r="GU51" s="179" t="s">
        <v>232</v>
      </c>
      <c r="GV51" s="179" t="s">
        <v>232</v>
      </c>
      <c r="GW51" s="179" t="s">
        <v>232</v>
      </c>
      <c r="GX51" s="179" t="s">
        <v>232</v>
      </c>
      <c r="GY51" s="176">
        <v>0</v>
      </c>
      <c r="GZ51" s="177">
        <v>0</v>
      </c>
      <c r="HA51" s="179" t="s">
        <v>232</v>
      </c>
      <c r="HB51" s="179" t="s">
        <v>232</v>
      </c>
      <c r="HC51" s="179" t="s">
        <v>232</v>
      </c>
      <c r="HD51" s="179" t="s">
        <v>232</v>
      </c>
      <c r="HE51" s="179" t="s">
        <v>232</v>
      </c>
      <c r="HF51" s="176">
        <v>0</v>
      </c>
      <c r="HG51" s="177">
        <v>0</v>
      </c>
      <c r="HH51" s="178">
        <v>9.5555555555555554</v>
      </c>
      <c r="HI51" s="176">
        <v>36</v>
      </c>
      <c r="HJ51" s="177">
        <v>0.87804878048780488</v>
      </c>
      <c r="HK51" s="177">
        <v>0.26829268292682928</v>
      </c>
      <c r="HL51" s="177">
        <v>0.48780487804878053</v>
      </c>
      <c r="HM51" s="177">
        <v>0.21951219512195125</v>
      </c>
      <c r="HN51" s="177">
        <v>2.4390243902439025E-2</v>
      </c>
      <c r="HO51" s="177">
        <v>0</v>
      </c>
      <c r="HP51" s="176">
        <v>41</v>
      </c>
      <c r="HQ51" s="177">
        <v>1</v>
      </c>
      <c r="HR51" s="177">
        <v>0.3</v>
      </c>
      <c r="HS51" s="177">
        <v>7.4999999999999997E-2</v>
      </c>
      <c r="HT51" s="177">
        <v>0</v>
      </c>
      <c r="HU51" s="177">
        <v>0.17499999999999999</v>
      </c>
      <c r="HV51" s="177">
        <v>0</v>
      </c>
      <c r="HW51" s="177">
        <v>0.05</v>
      </c>
      <c r="HX51" s="177">
        <v>0.17499999999999999</v>
      </c>
      <c r="HY51" s="177">
        <v>0.1</v>
      </c>
      <c r="HZ51" s="177">
        <v>0.1</v>
      </c>
      <c r="IA51" s="177">
        <v>0.22500000000000001</v>
      </c>
      <c r="IB51" s="176">
        <v>40</v>
      </c>
      <c r="IC51" s="177">
        <v>0.97560975609756095</v>
      </c>
      <c r="ID51" s="178">
        <v>1.53125</v>
      </c>
      <c r="IE51" s="176">
        <v>32</v>
      </c>
      <c r="IF51" s="177">
        <v>0.78048780487804881</v>
      </c>
      <c r="IG51" s="177">
        <v>0.34146341463414637</v>
      </c>
      <c r="IH51" s="177">
        <v>1</v>
      </c>
      <c r="II51" s="177">
        <v>0</v>
      </c>
      <c r="IJ51" s="176">
        <v>39</v>
      </c>
      <c r="IK51" s="177">
        <v>0.95121951219512191</v>
      </c>
      <c r="IL51" s="177">
        <v>0.66666666666666663</v>
      </c>
      <c r="IM51" s="177">
        <v>0.33333333333333331</v>
      </c>
      <c r="IN51" s="176">
        <v>12</v>
      </c>
      <c r="IO51" s="177">
        <v>0.29268292682926828</v>
      </c>
      <c r="IP51" s="177">
        <v>1</v>
      </c>
      <c r="IQ51" s="177">
        <v>0</v>
      </c>
      <c r="IR51" s="176">
        <v>32</v>
      </c>
      <c r="IS51" s="177">
        <v>0.78048780487804881</v>
      </c>
      <c r="IT51" s="177">
        <v>1</v>
      </c>
      <c r="IU51" s="177">
        <v>0</v>
      </c>
      <c r="IV51" s="176">
        <v>38</v>
      </c>
      <c r="IW51" s="177">
        <v>0.92682926829268297</v>
      </c>
      <c r="IX51" s="177">
        <v>1</v>
      </c>
      <c r="IY51" s="177">
        <v>0</v>
      </c>
      <c r="IZ51" s="176">
        <v>37</v>
      </c>
      <c r="JA51" s="177">
        <v>0.90243902439024393</v>
      </c>
      <c r="JB51" s="177">
        <v>0.17073170731707318</v>
      </c>
      <c r="JC51" s="177">
        <v>0.46153846153846156</v>
      </c>
      <c r="JD51" s="177">
        <v>0.53846153846153844</v>
      </c>
      <c r="JE51" s="176">
        <v>39</v>
      </c>
      <c r="JF51" s="177">
        <v>0.95121951219512191</v>
      </c>
      <c r="JG51" s="177">
        <v>8.1081081081081086E-2</v>
      </c>
      <c r="JH51" s="177">
        <v>0.2162162162162162</v>
      </c>
      <c r="JI51" s="177">
        <v>0.40540540540540537</v>
      </c>
      <c r="JJ51" s="177">
        <v>0.18918918918918917</v>
      </c>
      <c r="JK51" s="177">
        <v>0.1081081081081081</v>
      </c>
      <c r="JL51" s="176">
        <v>37</v>
      </c>
      <c r="JM51" s="177">
        <v>0.90243902439024393</v>
      </c>
      <c r="JN51" s="176">
        <v>35</v>
      </c>
      <c r="JO51" s="177">
        <v>0.85365853658536583</v>
      </c>
      <c r="JP51" s="179">
        <v>0</v>
      </c>
      <c r="JQ51" s="179">
        <v>1</v>
      </c>
      <c r="JR51" s="179">
        <v>0</v>
      </c>
      <c r="JS51" s="179">
        <v>0</v>
      </c>
      <c r="JT51" s="179">
        <v>0</v>
      </c>
      <c r="JU51" s="176">
        <v>1</v>
      </c>
      <c r="JV51" s="177">
        <v>2.4390243902439025E-2</v>
      </c>
      <c r="JW51" s="177">
        <v>2.5000000000000001E-2</v>
      </c>
      <c r="JX51" s="177">
        <v>2.5000000000000001E-2</v>
      </c>
      <c r="JY51" s="177">
        <v>2.5000000000000001E-2</v>
      </c>
      <c r="JZ51" s="177">
        <v>0.92500000000000004</v>
      </c>
      <c r="KA51" s="177">
        <v>0</v>
      </c>
      <c r="KB51" s="176">
        <v>40</v>
      </c>
      <c r="KC51" s="177">
        <v>0.97560975609756095</v>
      </c>
      <c r="KD51" s="177">
        <v>0.82051282051282048</v>
      </c>
      <c r="KE51" s="177">
        <v>7.6923076923076913E-2</v>
      </c>
      <c r="KF51" s="177">
        <v>0.10256410256410256</v>
      </c>
      <c r="KG51" s="177">
        <v>0</v>
      </c>
      <c r="KH51" s="177">
        <v>0</v>
      </c>
      <c r="KI51" s="177">
        <v>0</v>
      </c>
      <c r="KJ51" s="177">
        <v>0</v>
      </c>
      <c r="KK51" s="177">
        <v>0</v>
      </c>
      <c r="KL51" s="177">
        <v>0</v>
      </c>
      <c r="KM51" s="176">
        <v>39</v>
      </c>
      <c r="KN51" s="180">
        <v>0.95121951219512191</v>
      </c>
    </row>
    <row r="52" spans="1:300" s="150" customFormat="1" ht="24" customHeight="1" x14ac:dyDescent="0.25">
      <c r="A52" s="181">
        <v>182</v>
      </c>
      <c r="B52" s="182" t="s">
        <v>275</v>
      </c>
      <c r="C52" s="183" t="s">
        <v>4</v>
      </c>
      <c r="D52" s="183" t="s">
        <v>0</v>
      </c>
      <c r="E52" s="184">
        <v>82</v>
      </c>
      <c r="F52" s="185">
        <v>0.10975609756097561</v>
      </c>
      <c r="G52" s="185">
        <v>0.8902439024390244</v>
      </c>
      <c r="H52" s="184">
        <v>82</v>
      </c>
      <c r="I52" s="185">
        <v>1</v>
      </c>
      <c r="J52" s="185">
        <v>0.89333333333333331</v>
      </c>
      <c r="K52" s="185">
        <v>0.10666666666666666</v>
      </c>
      <c r="L52" s="184">
        <v>75</v>
      </c>
      <c r="M52" s="185">
        <v>0.91463414634146345</v>
      </c>
      <c r="N52" s="185">
        <v>0.72602739726027399</v>
      </c>
      <c r="O52" s="185">
        <v>0.27397260273972601</v>
      </c>
      <c r="P52" s="184">
        <v>73</v>
      </c>
      <c r="Q52" s="185">
        <v>0.8902439024390244</v>
      </c>
      <c r="R52" s="185">
        <v>9.7560975609756101E-2</v>
      </c>
      <c r="S52" s="185">
        <v>9.7560975609756101E-2</v>
      </c>
      <c r="T52" s="185">
        <v>0.40243902439024393</v>
      </c>
      <c r="U52" s="185">
        <v>6.097560975609756E-2</v>
      </c>
      <c r="V52" s="185">
        <v>0.25609756097560976</v>
      </c>
      <c r="W52" s="185">
        <v>0</v>
      </c>
      <c r="X52" s="185">
        <v>3.6585365853658541E-2</v>
      </c>
      <c r="Y52" s="185">
        <v>3.6585365853658541E-2</v>
      </c>
      <c r="Z52" s="185">
        <v>7.3170731707317083E-2</v>
      </c>
      <c r="AA52" s="185">
        <v>3.6585365853658541E-2</v>
      </c>
      <c r="AB52" s="185">
        <v>0</v>
      </c>
      <c r="AC52" s="185">
        <v>0.17073170731707318</v>
      </c>
      <c r="AD52" s="184">
        <v>82</v>
      </c>
      <c r="AE52" s="185">
        <v>1</v>
      </c>
      <c r="AF52" s="185">
        <v>0.58536585365853655</v>
      </c>
      <c r="AG52" s="184">
        <v>48</v>
      </c>
      <c r="AH52" s="185">
        <v>0.53225806451612911</v>
      </c>
      <c r="AI52" s="185">
        <v>0.32258064516129031</v>
      </c>
      <c r="AJ52" s="185">
        <v>0.17741935483870969</v>
      </c>
      <c r="AK52" s="185">
        <v>0.19354838709677422</v>
      </c>
      <c r="AL52" s="185">
        <v>0.5</v>
      </c>
      <c r="AM52" s="185">
        <v>0.40322580645161293</v>
      </c>
      <c r="AN52" s="185">
        <v>0.41935483870967744</v>
      </c>
      <c r="AO52" s="185">
        <v>8.0645161290322578E-2</v>
      </c>
      <c r="AP52" s="185">
        <v>8.0645161290322578E-2</v>
      </c>
      <c r="AQ52" s="185">
        <v>4.8387096774193554E-2</v>
      </c>
      <c r="AR52" s="184">
        <v>62</v>
      </c>
      <c r="AS52" s="185">
        <v>0.75609756097560976</v>
      </c>
      <c r="AT52" s="186">
        <v>9.5616438356164384</v>
      </c>
      <c r="AU52" s="184">
        <v>73</v>
      </c>
      <c r="AV52" s="185">
        <v>0.8902439024390244</v>
      </c>
      <c r="AW52" s="186">
        <v>9.7432432432432439</v>
      </c>
      <c r="AX52" s="184">
        <v>74</v>
      </c>
      <c r="AY52" s="185">
        <v>0.90243902439024393</v>
      </c>
      <c r="AZ52" s="186">
        <v>9.7638888888888893</v>
      </c>
      <c r="BA52" s="184">
        <v>72</v>
      </c>
      <c r="BB52" s="185">
        <v>0.87804878048780488</v>
      </c>
      <c r="BC52" s="185">
        <v>0.61538461538461542</v>
      </c>
      <c r="BD52" s="185">
        <v>0.29487179487179488</v>
      </c>
      <c r="BE52" s="185">
        <v>2.5641025641025644E-2</v>
      </c>
      <c r="BF52" s="185">
        <v>6.4102564102564111E-2</v>
      </c>
      <c r="BG52" s="185">
        <v>0</v>
      </c>
      <c r="BH52" s="184">
        <v>78</v>
      </c>
      <c r="BI52" s="185">
        <v>0.95121951219512191</v>
      </c>
      <c r="BJ52" s="185">
        <v>0.91666666666666674</v>
      </c>
      <c r="BK52" s="185">
        <v>6.9444444444444448E-2</v>
      </c>
      <c r="BL52" s="185">
        <v>1.388888888888889E-2</v>
      </c>
      <c r="BM52" s="185">
        <v>0</v>
      </c>
      <c r="BN52" s="185">
        <v>0</v>
      </c>
      <c r="BO52" s="184">
        <v>72</v>
      </c>
      <c r="BP52" s="185">
        <v>0.87804878048780488</v>
      </c>
      <c r="BQ52" s="185">
        <v>0.79746835443037978</v>
      </c>
      <c r="BR52" s="185">
        <v>0.17721518987341772</v>
      </c>
      <c r="BS52" s="185">
        <v>2.5316455696202535E-2</v>
      </c>
      <c r="BT52" s="185">
        <v>0</v>
      </c>
      <c r="BU52" s="185">
        <v>0</v>
      </c>
      <c r="BV52" s="184">
        <v>79</v>
      </c>
      <c r="BW52" s="185">
        <v>0.96341463414634143</v>
      </c>
      <c r="BX52" s="185">
        <v>0.85000000000000009</v>
      </c>
      <c r="BY52" s="185">
        <v>0.125</v>
      </c>
      <c r="BZ52" s="185">
        <v>2.5000000000000001E-2</v>
      </c>
      <c r="CA52" s="185">
        <v>0</v>
      </c>
      <c r="CB52" s="185">
        <v>0</v>
      </c>
      <c r="CC52" s="184">
        <v>80</v>
      </c>
      <c r="CD52" s="185">
        <v>0.97560975609756095</v>
      </c>
      <c r="CE52" s="185">
        <v>0.83544303797468367</v>
      </c>
      <c r="CF52" s="185">
        <v>0.15189873417721519</v>
      </c>
      <c r="CG52" s="185">
        <v>1.2658227848101267E-2</v>
      </c>
      <c r="CH52" s="185">
        <v>0</v>
      </c>
      <c r="CI52" s="185">
        <v>0</v>
      </c>
      <c r="CJ52" s="184">
        <v>79</v>
      </c>
      <c r="CK52" s="185">
        <v>0.96341463414634143</v>
      </c>
      <c r="CL52" s="185">
        <v>0.91358024691358031</v>
      </c>
      <c r="CM52" s="185">
        <v>7.4074074074074084E-2</v>
      </c>
      <c r="CN52" s="185">
        <v>1.234567901234568E-2</v>
      </c>
      <c r="CO52" s="185">
        <v>0</v>
      </c>
      <c r="CP52" s="185">
        <v>0</v>
      </c>
      <c r="CQ52" s="184">
        <v>81</v>
      </c>
      <c r="CR52" s="185">
        <v>0.98780487804878048</v>
      </c>
      <c r="CS52" s="185">
        <v>1</v>
      </c>
      <c r="CT52" s="185">
        <v>0</v>
      </c>
      <c r="CU52" s="185">
        <v>0</v>
      </c>
      <c r="CV52" s="185">
        <v>0</v>
      </c>
      <c r="CW52" s="185">
        <v>0</v>
      </c>
      <c r="CX52" s="184">
        <v>43</v>
      </c>
      <c r="CY52" s="185">
        <v>0.52439024390243905</v>
      </c>
      <c r="CZ52" s="185">
        <v>0.64444444444444449</v>
      </c>
      <c r="DA52" s="185">
        <v>0.28888888888888892</v>
      </c>
      <c r="DB52" s="185">
        <v>2.2222222222222223E-2</v>
      </c>
      <c r="DC52" s="185">
        <v>4.4444444444444446E-2</v>
      </c>
      <c r="DD52" s="185">
        <v>0</v>
      </c>
      <c r="DE52" s="184">
        <v>45</v>
      </c>
      <c r="DF52" s="185">
        <v>0.54878048780487809</v>
      </c>
      <c r="DG52" s="185">
        <v>0.48717948717948723</v>
      </c>
      <c r="DH52" s="185">
        <v>0.33333333333333337</v>
      </c>
      <c r="DI52" s="185">
        <v>0.17948717948717952</v>
      </c>
      <c r="DJ52" s="185">
        <v>0</v>
      </c>
      <c r="DK52" s="185">
        <v>0</v>
      </c>
      <c r="DL52" s="184">
        <v>39</v>
      </c>
      <c r="DM52" s="185">
        <v>0.47560975609756095</v>
      </c>
      <c r="DN52" s="185">
        <v>0.5</v>
      </c>
      <c r="DO52" s="185">
        <v>0.34210526315789475</v>
      </c>
      <c r="DP52" s="185">
        <v>0.13157894736842105</v>
      </c>
      <c r="DQ52" s="185">
        <v>2.6315789473684209E-2</v>
      </c>
      <c r="DR52" s="185">
        <v>0</v>
      </c>
      <c r="DS52" s="184">
        <v>38</v>
      </c>
      <c r="DT52" s="185">
        <v>0.46341463414634149</v>
      </c>
      <c r="DU52" s="185">
        <v>0.64285714285714279</v>
      </c>
      <c r="DV52" s="185">
        <v>0.2857142857142857</v>
      </c>
      <c r="DW52" s="185">
        <v>7.1428571428571425E-2</v>
      </c>
      <c r="DX52" s="185">
        <v>0</v>
      </c>
      <c r="DY52" s="185">
        <v>0</v>
      </c>
      <c r="DZ52" s="184">
        <v>28</v>
      </c>
      <c r="EA52" s="185">
        <v>0.34146341463414637</v>
      </c>
      <c r="EB52" s="185">
        <v>0.73076923076923073</v>
      </c>
      <c r="EC52" s="185">
        <v>0.23076923076923078</v>
      </c>
      <c r="ED52" s="185">
        <v>3.8461538461538457E-2</v>
      </c>
      <c r="EE52" s="185">
        <v>0</v>
      </c>
      <c r="EF52" s="185">
        <v>0</v>
      </c>
      <c r="EG52" s="184">
        <v>26</v>
      </c>
      <c r="EH52" s="185">
        <v>0.31707317073170732</v>
      </c>
      <c r="EI52" s="185">
        <v>0.89473684210526316</v>
      </c>
      <c r="EJ52" s="185">
        <v>7.8947368421052627E-2</v>
      </c>
      <c r="EK52" s="185">
        <v>2.6315789473684209E-2</v>
      </c>
      <c r="EL52" s="185">
        <v>0</v>
      </c>
      <c r="EM52" s="185">
        <v>0</v>
      </c>
      <c r="EN52" s="184">
        <v>76</v>
      </c>
      <c r="EO52" s="185">
        <v>0.92682926829268297</v>
      </c>
      <c r="EP52" s="185">
        <v>0.70731707317073178</v>
      </c>
      <c r="EQ52" s="185">
        <v>0.1951219512195122</v>
      </c>
      <c r="ER52" s="185">
        <v>9.7560975609756101E-2</v>
      </c>
      <c r="ES52" s="185">
        <v>0</v>
      </c>
      <c r="ET52" s="185">
        <v>0</v>
      </c>
      <c r="EU52" s="184">
        <v>41</v>
      </c>
      <c r="EV52" s="185">
        <v>0.5</v>
      </c>
      <c r="EW52" s="185">
        <v>0.67741935483870974</v>
      </c>
      <c r="EX52" s="185">
        <v>0.16129032258064516</v>
      </c>
      <c r="EY52" s="185">
        <v>0.16129032258064516</v>
      </c>
      <c r="EZ52" s="185">
        <v>0</v>
      </c>
      <c r="FA52" s="185">
        <v>0</v>
      </c>
      <c r="FB52" s="184">
        <v>31</v>
      </c>
      <c r="FC52" s="185">
        <v>0.37804878048780488</v>
      </c>
      <c r="FD52" s="185">
        <v>0.70370370370370372</v>
      </c>
      <c r="FE52" s="185">
        <v>0.24074074074074076</v>
      </c>
      <c r="FF52" s="185">
        <v>5.5555555555555559E-2</v>
      </c>
      <c r="FG52" s="185">
        <v>0</v>
      </c>
      <c r="FH52" s="185">
        <v>0</v>
      </c>
      <c r="FI52" s="184">
        <v>54</v>
      </c>
      <c r="FJ52" s="185">
        <v>0.65853658536585369</v>
      </c>
      <c r="FK52" s="185">
        <v>0.78846153846153844</v>
      </c>
      <c r="FL52" s="185">
        <v>0.17307692307692307</v>
      </c>
      <c r="FM52" s="185">
        <v>3.8461538461538457E-2</v>
      </c>
      <c r="FN52" s="185">
        <v>0</v>
      </c>
      <c r="FO52" s="185">
        <v>0</v>
      </c>
      <c r="FP52" s="184">
        <v>52</v>
      </c>
      <c r="FQ52" s="185">
        <v>0.63414634146341464</v>
      </c>
      <c r="FR52" s="185">
        <v>0.52631578947368418</v>
      </c>
      <c r="FS52" s="185">
        <v>0.34210526315789475</v>
      </c>
      <c r="FT52" s="185">
        <v>0.10526315789473684</v>
      </c>
      <c r="FU52" s="185">
        <v>2.6315789473684209E-2</v>
      </c>
      <c r="FV52" s="185">
        <v>0</v>
      </c>
      <c r="FW52" s="184">
        <v>38</v>
      </c>
      <c r="FX52" s="185">
        <v>0.46341463414634149</v>
      </c>
      <c r="FY52" s="185">
        <v>0.79310344827586199</v>
      </c>
      <c r="FZ52" s="185">
        <v>0.20689655172413793</v>
      </c>
      <c r="GA52" s="185">
        <v>0</v>
      </c>
      <c r="GB52" s="185">
        <v>0</v>
      </c>
      <c r="GC52" s="185">
        <v>0</v>
      </c>
      <c r="GD52" s="184">
        <v>29</v>
      </c>
      <c r="GE52" s="185">
        <v>0.35365853658536583</v>
      </c>
      <c r="GF52" s="185">
        <v>0.71428571428571419</v>
      </c>
      <c r="GG52" s="185">
        <v>0.19047619047619047</v>
      </c>
      <c r="GH52" s="185">
        <v>9.5238095238095233E-2</v>
      </c>
      <c r="GI52" s="185">
        <v>0</v>
      </c>
      <c r="GJ52" s="185">
        <v>0</v>
      </c>
      <c r="GK52" s="184">
        <v>21</v>
      </c>
      <c r="GL52" s="185">
        <v>0.25609756097560976</v>
      </c>
      <c r="GM52" s="187" t="s">
        <v>232</v>
      </c>
      <c r="GN52" s="187" t="s">
        <v>232</v>
      </c>
      <c r="GO52" s="187" t="s">
        <v>232</v>
      </c>
      <c r="GP52" s="187" t="s">
        <v>232</v>
      </c>
      <c r="GQ52" s="187" t="s">
        <v>232</v>
      </c>
      <c r="GR52" s="184">
        <v>0</v>
      </c>
      <c r="GS52" s="185">
        <v>0</v>
      </c>
      <c r="GT52" s="187" t="s">
        <v>232</v>
      </c>
      <c r="GU52" s="187" t="s">
        <v>232</v>
      </c>
      <c r="GV52" s="187" t="s">
        <v>232</v>
      </c>
      <c r="GW52" s="187" t="s">
        <v>232</v>
      </c>
      <c r="GX52" s="187" t="s">
        <v>232</v>
      </c>
      <c r="GY52" s="184">
        <v>0</v>
      </c>
      <c r="GZ52" s="185">
        <v>0</v>
      </c>
      <c r="HA52" s="187" t="s">
        <v>232</v>
      </c>
      <c r="HB52" s="187" t="s">
        <v>232</v>
      </c>
      <c r="HC52" s="187" t="s">
        <v>232</v>
      </c>
      <c r="HD52" s="187" t="s">
        <v>232</v>
      </c>
      <c r="HE52" s="187" t="s">
        <v>232</v>
      </c>
      <c r="HF52" s="184">
        <v>0</v>
      </c>
      <c r="HG52" s="185">
        <v>0</v>
      </c>
      <c r="HH52" s="186">
        <v>9.3918918918918912</v>
      </c>
      <c r="HI52" s="184">
        <v>74</v>
      </c>
      <c r="HJ52" s="185">
        <v>0.90243902439024393</v>
      </c>
      <c r="HK52" s="185">
        <v>0.58024691358024694</v>
      </c>
      <c r="HL52" s="185">
        <v>0.18518518518518517</v>
      </c>
      <c r="HM52" s="185">
        <v>0.18518518518518517</v>
      </c>
      <c r="HN52" s="185">
        <v>3.7037037037037042E-2</v>
      </c>
      <c r="HO52" s="185">
        <v>1.234567901234568E-2</v>
      </c>
      <c r="HP52" s="184">
        <v>81</v>
      </c>
      <c r="HQ52" s="185">
        <v>0.98780487804878048</v>
      </c>
      <c r="HR52" s="185">
        <v>0.55696202531645567</v>
      </c>
      <c r="HS52" s="185">
        <v>0</v>
      </c>
      <c r="HT52" s="185">
        <v>6.3291139240506333E-2</v>
      </c>
      <c r="HU52" s="185">
        <v>0.16455696202531647</v>
      </c>
      <c r="HV52" s="185">
        <v>3.7974683544303799E-2</v>
      </c>
      <c r="HW52" s="185">
        <v>2.5316455696202535E-2</v>
      </c>
      <c r="HX52" s="185">
        <v>6.3291139240506333E-2</v>
      </c>
      <c r="HY52" s="185">
        <v>2.5316455696202535E-2</v>
      </c>
      <c r="HZ52" s="185">
        <v>2.5316455696202535E-2</v>
      </c>
      <c r="IA52" s="185">
        <v>0.17721518987341772</v>
      </c>
      <c r="IB52" s="184">
        <v>79</v>
      </c>
      <c r="IC52" s="185">
        <v>0.96341463414634143</v>
      </c>
      <c r="ID52" s="186">
        <v>3.5090909090909093</v>
      </c>
      <c r="IE52" s="184">
        <v>55</v>
      </c>
      <c r="IF52" s="185">
        <v>0.67073170731707321</v>
      </c>
      <c r="IG52" s="185">
        <v>0.3048780487804878</v>
      </c>
      <c r="IH52" s="185">
        <v>1</v>
      </c>
      <c r="II52" s="185">
        <v>0</v>
      </c>
      <c r="IJ52" s="184">
        <v>59</v>
      </c>
      <c r="IK52" s="185">
        <v>0.71951219512195119</v>
      </c>
      <c r="IL52" s="185">
        <v>0.84000000000000008</v>
      </c>
      <c r="IM52" s="185">
        <v>0.16</v>
      </c>
      <c r="IN52" s="184">
        <v>25</v>
      </c>
      <c r="IO52" s="185">
        <v>0.3048780487804878</v>
      </c>
      <c r="IP52" s="185">
        <v>0.94871794871794879</v>
      </c>
      <c r="IQ52" s="185">
        <v>5.1282051282051287E-2</v>
      </c>
      <c r="IR52" s="184">
        <v>39</v>
      </c>
      <c r="IS52" s="185">
        <v>0.47560975609756095</v>
      </c>
      <c r="IT52" s="185">
        <v>1</v>
      </c>
      <c r="IU52" s="185">
        <v>0</v>
      </c>
      <c r="IV52" s="184">
        <v>62</v>
      </c>
      <c r="IW52" s="185">
        <v>0.75609756097560976</v>
      </c>
      <c r="IX52" s="185">
        <v>0.98305084745762705</v>
      </c>
      <c r="IY52" s="185">
        <v>1.6949152542372881E-2</v>
      </c>
      <c r="IZ52" s="184">
        <v>59</v>
      </c>
      <c r="JA52" s="185">
        <v>0.71951219512195119</v>
      </c>
      <c r="JB52" s="185">
        <v>0.10975609756097561</v>
      </c>
      <c r="JC52" s="185">
        <v>0.44871794871794873</v>
      </c>
      <c r="JD52" s="185">
        <v>0.55128205128205132</v>
      </c>
      <c r="JE52" s="184">
        <v>78</v>
      </c>
      <c r="JF52" s="185">
        <v>0.95121951219512191</v>
      </c>
      <c r="JG52" s="185">
        <v>1.4705882352941175E-2</v>
      </c>
      <c r="JH52" s="185">
        <v>8.8235294117647051E-2</v>
      </c>
      <c r="JI52" s="185">
        <v>0.27941176470588236</v>
      </c>
      <c r="JJ52" s="185">
        <v>0.39705882352941174</v>
      </c>
      <c r="JK52" s="185">
        <v>0.22058823529411761</v>
      </c>
      <c r="JL52" s="184">
        <v>68</v>
      </c>
      <c r="JM52" s="185">
        <v>0.82926829268292679</v>
      </c>
      <c r="JN52" s="184">
        <v>72</v>
      </c>
      <c r="JO52" s="185">
        <v>0.87804878048780488</v>
      </c>
      <c r="JP52" s="185">
        <v>0</v>
      </c>
      <c r="JQ52" s="185">
        <v>1</v>
      </c>
      <c r="JR52" s="185">
        <v>0</v>
      </c>
      <c r="JS52" s="185">
        <v>0</v>
      </c>
      <c r="JT52" s="185">
        <v>0</v>
      </c>
      <c r="JU52" s="184">
        <v>1</v>
      </c>
      <c r="JV52" s="185">
        <v>1.2195121951219513E-2</v>
      </c>
      <c r="JW52" s="185">
        <v>0</v>
      </c>
      <c r="JX52" s="185">
        <v>0</v>
      </c>
      <c r="JY52" s="185">
        <v>0</v>
      </c>
      <c r="JZ52" s="185">
        <v>0.98648648648648651</v>
      </c>
      <c r="KA52" s="185">
        <v>1.3513513513513513E-2</v>
      </c>
      <c r="KB52" s="184">
        <v>74</v>
      </c>
      <c r="KC52" s="185">
        <v>0.90243902439024393</v>
      </c>
      <c r="KD52" s="185">
        <v>0.84722222222222221</v>
      </c>
      <c r="KE52" s="185">
        <v>4.1666666666666671E-2</v>
      </c>
      <c r="KF52" s="185">
        <v>5.5555555555555559E-2</v>
      </c>
      <c r="KG52" s="185">
        <v>2.777777777777778E-2</v>
      </c>
      <c r="KH52" s="185">
        <v>1.388888888888889E-2</v>
      </c>
      <c r="KI52" s="185">
        <v>0</v>
      </c>
      <c r="KJ52" s="185">
        <v>2.777777777777778E-2</v>
      </c>
      <c r="KK52" s="185">
        <v>1.388888888888889E-2</v>
      </c>
      <c r="KL52" s="185">
        <v>1.388888888888889E-2</v>
      </c>
      <c r="KM52" s="184">
        <v>72</v>
      </c>
      <c r="KN52" s="188">
        <v>0.87804878048780488</v>
      </c>
    </row>
    <row r="53" spans="1:300" s="150" customFormat="1" ht="24" customHeight="1" x14ac:dyDescent="0.25">
      <c r="A53" s="173">
        <v>183</v>
      </c>
      <c r="B53" s="174" t="s">
        <v>276</v>
      </c>
      <c r="C53" s="175" t="s">
        <v>4</v>
      </c>
      <c r="D53" s="175" t="s">
        <v>0</v>
      </c>
      <c r="E53" s="176">
        <v>110</v>
      </c>
      <c r="F53" s="177">
        <v>0.16822429906542058</v>
      </c>
      <c r="G53" s="177">
        <v>0.83177570093457953</v>
      </c>
      <c r="H53" s="176">
        <v>107</v>
      </c>
      <c r="I53" s="177">
        <v>0.97272727272727277</v>
      </c>
      <c r="J53" s="177">
        <v>0.85869565217391308</v>
      </c>
      <c r="K53" s="177">
        <v>0.14130434782608695</v>
      </c>
      <c r="L53" s="176">
        <v>92</v>
      </c>
      <c r="M53" s="177">
        <v>0.83636363636363631</v>
      </c>
      <c r="N53" s="177">
        <v>0.4175824175824176</v>
      </c>
      <c r="O53" s="177">
        <v>0.58241758241758246</v>
      </c>
      <c r="P53" s="176">
        <v>91</v>
      </c>
      <c r="Q53" s="177">
        <v>0.82727272727272727</v>
      </c>
      <c r="R53" s="177">
        <v>0.15887850467289721</v>
      </c>
      <c r="S53" s="177">
        <v>0.12149532710280374</v>
      </c>
      <c r="T53" s="177">
        <v>0.57943925233644866</v>
      </c>
      <c r="U53" s="177">
        <v>1.8691588785046731E-2</v>
      </c>
      <c r="V53" s="177">
        <v>0.23364485981308414</v>
      </c>
      <c r="W53" s="177">
        <v>2.8037383177570097E-2</v>
      </c>
      <c r="X53" s="177">
        <v>3.7383177570093462E-2</v>
      </c>
      <c r="Y53" s="177">
        <v>3.7383177570093462E-2</v>
      </c>
      <c r="Z53" s="177">
        <v>4.6728971962616828E-2</v>
      </c>
      <c r="AA53" s="177">
        <v>4.6728971962616828E-2</v>
      </c>
      <c r="AB53" s="177">
        <v>9.3457943925233655E-3</v>
      </c>
      <c r="AC53" s="177">
        <v>6.5420560747663559E-2</v>
      </c>
      <c r="AD53" s="176">
        <v>107</v>
      </c>
      <c r="AE53" s="177">
        <v>0.97272727272727277</v>
      </c>
      <c r="AF53" s="177">
        <v>0.74545454545454548</v>
      </c>
      <c r="AG53" s="176">
        <v>82</v>
      </c>
      <c r="AH53" s="177">
        <v>0.5544554455445545</v>
      </c>
      <c r="AI53" s="177">
        <v>0.51485148514851486</v>
      </c>
      <c r="AJ53" s="177">
        <v>0.14851485148514851</v>
      </c>
      <c r="AK53" s="177">
        <v>0.19801980198019803</v>
      </c>
      <c r="AL53" s="177">
        <v>0.39603960396039606</v>
      </c>
      <c r="AM53" s="177">
        <v>0.29702970297029702</v>
      </c>
      <c r="AN53" s="177">
        <v>0.23762376237623764</v>
      </c>
      <c r="AO53" s="177">
        <v>0.14851485148514851</v>
      </c>
      <c r="AP53" s="177">
        <v>0.15841584158415842</v>
      </c>
      <c r="AQ53" s="177">
        <v>9.9009900990099015E-2</v>
      </c>
      <c r="AR53" s="176">
        <v>101</v>
      </c>
      <c r="AS53" s="177">
        <v>0.91818181818181821</v>
      </c>
      <c r="AT53" s="178">
        <v>9.7809523809523817</v>
      </c>
      <c r="AU53" s="176">
        <v>105</v>
      </c>
      <c r="AV53" s="177">
        <v>0.95454545454545459</v>
      </c>
      <c r="AW53" s="178">
        <v>9.8269230769230766</v>
      </c>
      <c r="AX53" s="176">
        <v>104</v>
      </c>
      <c r="AY53" s="177">
        <v>0.94545454545454544</v>
      </c>
      <c r="AZ53" s="178">
        <v>9.8415841584158414</v>
      </c>
      <c r="BA53" s="176">
        <v>101</v>
      </c>
      <c r="BB53" s="177">
        <v>0.91818181818181821</v>
      </c>
      <c r="BC53" s="177">
        <v>0.42990654205607481</v>
      </c>
      <c r="BD53" s="177">
        <v>0.33644859813084116</v>
      </c>
      <c r="BE53" s="177">
        <v>9.3457943925233655E-2</v>
      </c>
      <c r="BF53" s="177">
        <v>0.10280373831775701</v>
      </c>
      <c r="BG53" s="177">
        <v>3.7383177570093462E-2</v>
      </c>
      <c r="BH53" s="176">
        <v>107</v>
      </c>
      <c r="BI53" s="177">
        <v>0.97272727272727277</v>
      </c>
      <c r="BJ53" s="177">
        <v>0.80188679245283012</v>
      </c>
      <c r="BK53" s="177">
        <v>0.16037735849056603</v>
      </c>
      <c r="BL53" s="177">
        <v>3.7735849056603772E-2</v>
      </c>
      <c r="BM53" s="177">
        <v>0</v>
      </c>
      <c r="BN53" s="177">
        <v>0</v>
      </c>
      <c r="BO53" s="176">
        <v>106</v>
      </c>
      <c r="BP53" s="177">
        <v>0.96363636363636362</v>
      </c>
      <c r="BQ53" s="177">
        <v>0.73076923076923084</v>
      </c>
      <c r="BR53" s="177">
        <v>0.20192307692307693</v>
      </c>
      <c r="BS53" s="177">
        <v>6.7307692307692318E-2</v>
      </c>
      <c r="BT53" s="177">
        <v>0</v>
      </c>
      <c r="BU53" s="177">
        <v>0</v>
      </c>
      <c r="BV53" s="176">
        <v>104</v>
      </c>
      <c r="BW53" s="177">
        <v>0.94545454545454544</v>
      </c>
      <c r="BX53" s="177">
        <v>0.71028037383177578</v>
      </c>
      <c r="BY53" s="177">
        <v>0.20560747663551401</v>
      </c>
      <c r="BZ53" s="177">
        <v>6.5420560747663559E-2</v>
      </c>
      <c r="CA53" s="177">
        <v>0</v>
      </c>
      <c r="CB53" s="177">
        <v>1.8691588785046731E-2</v>
      </c>
      <c r="CC53" s="176">
        <v>107</v>
      </c>
      <c r="CD53" s="177">
        <v>0.97272727272727277</v>
      </c>
      <c r="CE53" s="177">
        <v>0.66666666666666663</v>
      </c>
      <c r="CF53" s="177">
        <v>0.22916666666666666</v>
      </c>
      <c r="CG53" s="177">
        <v>6.25E-2</v>
      </c>
      <c r="CH53" s="177">
        <v>3.125E-2</v>
      </c>
      <c r="CI53" s="177">
        <v>1.0416666666666666E-2</v>
      </c>
      <c r="CJ53" s="176">
        <v>96</v>
      </c>
      <c r="CK53" s="177">
        <v>0.87272727272727268</v>
      </c>
      <c r="CL53" s="177">
        <v>0.85046728971962615</v>
      </c>
      <c r="CM53" s="177">
        <v>0.11214953271028039</v>
      </c>
      <c r="CN53" s="177">
        <v>3.7383177570093462E-2</v>
      </c>
      <c r="CO53" s="177">
        <v>0</v>
      </c>
      <c r="CP53" s="177">
        <v>0</v>
      </c>
      <c r="CQ53" s="176">
        <v>107</v>
      </c>
      <c r="CR53" s="177">
        <v>0.97272727272727277</v>
      </c>
      <c r="CS53" s="177">
        <v>0.6470588235294118</v>
      </c>
      <c r="CT53" s="177">
        <v>0.1764705882352941</v>
      </c>
      <c r="CU53" s="177">
        <v>0</v>
      </c>
      <c r="CV53" s="177">
        <v>5.8823529411764705E-2</v>
      </c>
      <c r="CW53" s="177">
        <v>0.11764705882352941</v>
      </c>
      <c r="CX53" s="176">
        <v>51</v>
      </c>
      <c r="CY53" s="177">
        <v>0.46363636363636362</v>
      </c>
      <c r="CZ53" s="177">
        <v>0.5</v>
      </c>
      <c r="DA53" s="177">
        <v>0.19047619047619049</v>
      </c>
      <c r="DB53" s="177">
        <v>4.7619047619047623E-2</v>
      </c>
      <c r="DC53" s="177">
        <v>0.11904761904761907</v>
      </c>
      <c r="DD53" s="177">
        <v>0.14285714285714288</v>
      </c>
      <c r="DE53" s="176">
        <v>42</v>
      </c>
      <c r="DF53" s="177">
        <v>0.38181818181818183</v>
      </c>
      <c r="DG53" s="177">
        <v>0.44186046511627908</v>
      </c>
      <c r="DH53" s="177">
        <v>0.32558139534883718</v>
      </c>
      <c r="DI53" s="177">
        <v>0.11627906976744186</v>
      </c>
      <c r="DJ53" s="177">
        <v>4.6511627906976744E-2</v>
      </c>
      <c r="DK53" s="177">
        <v>6.9767441860465115E-2</v>
      </c>
      <c r="DL53" s="176">
        <v>43</v>
      </c>
      <c r="DM53" s="177">
        <v>0.39090909090909093</v>
      </c>
      <c r="DN53" s="177">
        <v>0.44444444444444442</v>
      </c>
      <c r="DO53" s="177">
        <v>0.28888888888888886</v>
      </c>
      <c r="DP53" s="177">
        <v>0.15555555555555556</v>
      </c>
      <c r="DQ53" s="177">
        <v>6.6666666666666666E-2</v>
      </c>
      <c r="DR53" s="177">
        <v>4.4444444444444439E-2</v>
      </c>
      <c r="DS53" s="176">
        <v>45</v>
      </c>
      <c r="DT53" s="177">
        <v>0.40909090909090912</v>
      </c>
      <c r="DU53" s="177">
        <v>0.51428571428571435</v>
      </c>
      <c r="DV53" s="177">
        <v>0.17142857142857143</v>
      </c>
      <c r="DW53" s="177">
        <v>0.1142857142857143</v>
      </c>
      <c r="DX53" s="177">
        <v>5.7142857142857148E-2</v>
      </c>
      <c r="DY53" s="177">
        <v>0.14285714285714288</v>
      </c>
      <c r="DZ53" s="176">
        <v>35</v>
      </c>
      <c r="EA53" s="177">
        <v>0.31818181818181818</v>
      </c>
      <c r="EB53" s="177">
        <v>0.5</v>
      </c>
      <c r="EC53" s="177">
        <v>0.15625</v>
      </c>
      <c r="ED53" s="177">
        <v>0.125</v>
      </c>
      <c r="EE53" s="177">
        <v>9.375E-2</v>
      </c>
      <c r="EF53" s="177">
        <v>0.125</v>
      </c>
      <c r="EG53" s="176">
        <v>32</v>
      </c>
      <c r="EH53" s="177">
        <v>0.29090909090909089</v>
      </c>
      <c r="EI53" s="177">
        <v>0.79207920792079212</v>
      </c>
      <c r="EJ53" s="177">
        <v>0.19801980198019803</v>
      </c>
      <c r="EK53" s="177">
        <v>0</v>
      </c>
      <c r="EL53" s="177">
        <v>9.9009900990099011E-3</v>
      </c>
      <c r="EM53" s="177">
        <v>0</v>
      </c>
      <c r="EN53" s="176">
        <v>101</v>
      </c>
      <c r="EO53" s="177">
        <v>0.91818181818181821</v>
      </c>
      <c r="EP53" s="177">
        <v>0.67647058823529405</v>
      </c>
      <c r="EQ53" s="177">
        <v>0.23529411764705882</v>
      </c>
      <c r="ER53" s="177">
        <v>7.3529411764705885E-2</v>
      </c>
      <c r="ES53" s="177">
        <v>1.4705882352941176E-2</v>
      </c>
      <c r="ET53" s="177">
        <v>0</v>
      </c>
      <c r="EU53" s="176">
        <v>68</v>
      </c>
      <c r="EV53" s="177">
        <v>0.61818181818181817</v>
      </c>
      <c r="EW53" s="177">
        <v>0.67307692307692313</v>
      </c>
      <c r="EX53" s="177">
        <v>0.26923076923076927</v>
      </c>
      <c r="EY53" s="177">
        <v>3.8461538461538464E-2</v>
      </c>
      <c r="EZ53" s="177">
        <v>1.9230769230769232E-2</v>
      </c>
      <c r="FA53" s="177">
        <v>0</v>
      </c>
      <c r="FB53" s="176">
        <v>52</v>
      </c>
      <c r="FC53" s="177">
        <v>0.47272727272727272</v>
      </c>
      <c r="FD53" s="177">
        <v>0.66197183098591539</v>
      </c>
      <c r="FE53" s="177">
        <v>0.25352112676056338</v>
      </c>
      <c r="FF53" s="177">
        <v>8.4507042253521125E-2</v>
      </c>
      <c r="FG53" s="177">
        <v>0</v>
      </c>
      <c r="FH53" s="177">
        <v>0</v>
      </c>
      <c r="FI53" s="176">
        <v>71</v>
      </c>
      <c r="FJ53" s="177">
        <v>0.6454545454545455</v>
      </c>
      <c r="FK53" s="177">
        <v>0.58823529411764708</v>
      </c>
      <c r="FL53" s="177">
        <v>0.30882352941176466</v>
      </c>
      <c r="FM53" s="177">
        <v>8.8235294117647065E-2</v>
      </c>
      <c r="FN53" s="177">
        <v>1.4705882352941176E-2</v>
      </c>
      <c r="FO53" s="177">
        <v>0</v>
      </c>
      <c r="FP53" s="176">
        <v>68</v>
      </c>
      <c r="FQ53" s="177">
        <v>0.61818181818181817</v>
      </c>
      <c r="FR53" s="177">
        <v>0.66666666666666663</v>
      </c>
      <c r="FS53" s="177">
        <v>0.24074074074074073</v>
      </c>
      <c r="FT53" s="177">
        <v>3.7037037037037035E-2</v>
      </c>
      <c r="FU53" s="177">
        <v>3.7037037037037035E-2</v>
      </c>
      <c r="FV53" s="177">
        <v>1.8518518518518517E-2</v>
      </c>
      <c r="FW53" s="176">
        <v>54</v>
      </c>
      <c r="FX53" s="177">
        <v>0.49090909090909091</v>
      </c>
      <c r="FY53" s="177">
        <v>0.72093023255813948</v>
      </c>
      <c r="FZ53" s="177">
        <v>0.20930232558139533</v>
      </c>
      <c r="GA53" s="177">
        <v>2.3255813953488372E-2</v>
      </c>
      <c r="GB53" s="177">
        <v>4.6511627906976744E-2</v>
      </c>
      <c r="GC53" s="177">
        <v>0</v>
      </c>
      <c r="GD53" s="176">
        <v>43</v>
      </c>
      <c r="GE53" s="177">
        <v>0.39090909090909093</v>
      </c>
      <c r="GF53" s="177">
        <v>0.72222222222222221</v>
      </c>
      <c r="GG53" s="177">
        <v>0.1388888888888889</v>
      </c>
      <c r="GH53" s="177">
        <v>8.3333333333333343E-2</v>
      </c>
      <c r="GI53" s="177">
        <v>2.777777777777778E-2</v>
      </c>
      <c r="GJ53" s="177">
        <v>2.777777777777778E-2</v>
      </c>
      <c r="GK53" s="176">
        <v>36</v>
      </c>
      <c r="GL53" s="177">
        <v>0.32727272727272727</v>
      </c>
      <c r="GM53" s="179" t="s">
        <v>232</v>
      </c>
      <c r="GN53" s="179" t="s">
        <v>232</v>
      </c>
      <c r="GO53" s="179" t="s">
        <v>232</v>
      </c>
      <c r="GP53" s="179" t="s">
        <v>232</v>
      </c>
      <c r="GQ53" s="179" t="s">
        <v>232</v>
      </c>
      <c r="GR53" s="176">
        <v>0</v>
      </c>
      <c r="GS53" s="177">
        <v>0</v>
      </c>
      <c r="GT53" s="179" t="s">
        <v>232</v>
      </c>
      <c r="GU53" s="179" t="s">
        <v>232</v>
      </c>
      <c r="GV53" s="179" t="s">
        <v>232</v>
      </c>
      <c r="GW53" s="179" t="s">
        <v>232</v>
      </c>
      <c r="GX53" s="179" t="s">
        <v>232</v>
      </c>
      <c r="GY53" s="176">
        <v>0</v>
      </c>
      <c r="GZ53" s="177">
        <v>0</v>
      </c>
      <c r="HA53" s="179" t="s">
        <v>232</v>
      </c>
      <c r="HB53" s="179" t="s">
        <v>232</v>
      </c>
      <c r="HC53" s="179" t="s">
        <v>232</v>
      </c>
      <c r="HD53" s="179" t="s">
        <v>232</v>
      </c>
      <c r="HE53" s="179" t="s">
        <v>232</v>
      </c>
      <c r="HF53" s="176">
        <v>0</v>
      </c>
      <c r="HG53" s="177">
        <v>0</v>
      </c>
      <c r="HH53" s="178">
        <v>9.0612244897959187</v>
      </c>
      <c r="HI53" s="176">
        <v>98</v>
      </c>
      <c r="HJ53" s="177">
        <v>0.89090909090909087</v>
      </c>
      <c r="HK53" s="177">
        <v>0.28846153846153844</v>
      </c>
      <c r="HL53" s="177">
        <v>0.625</v>
      </c>
      <c r="HM53" s="177">
        <v>7.6923076923076927E-2</v>
      </c>
      <c r="HN53" s="177">
        <v>9.6153846153846159E-3</v>
      </c>
      <c r="HO53" s="177">
        <v>0</v>
      </c>
      <c r="HP53" s="176">
        <v>104</v>
      </c>
      <c r="HQ53" s="177">
        <v>0.94545454545454544</v>
      </c>
      <c r="HR53" s="177">
        <v>0.52830188679245282</v>
      </c>
      <c r="HS53" s="177">
        <v>6.6037735849056603E-2</v>
      </c>
      <c r="HT53" s="177">
        <v>4.716981132075472E-2</v>
      </c>
      <c r="HU53" s="177">
        <v>0.1981132075471698</v>
      </c>
      <c r="HV53" s="177">
        <v>9.433962264150943E-3</v>
      </c>
      <c r="HW53" s="177">
        <v>3.7735849056603772E-2</v>
      </c>
      <c r="HX53" s="177">
        <v>0.15094339622641509</v>
      </c>
      <c r="HY53" s="177">
        <v>0.16981132075471697</v>
      </c>
      <c r="HZ53" s="177">
        <v>4.716981132075472E-2</v>
      </c>
      <c r="IA53" s="177">
        <v>0.11320754716981132</v>
      </c>
      <c r="IB53" s="176">
        <v>106</v>
      </c>
      <c r="IC53" s="177">
        <v>0.96363636363636362</v>
      </c>
      <c r="ID53" s="178">
        <v>2.8101265822784809</v>
      </c>
      <c r="IE53" s="176">
        <v>79</v>
      </c>
      <c r="IF53" s="177">
        <v>0.71818181818181814</v>
      </c>
      <c r="IG53" s="177">
        <v>0.33636363636363636</v>
      </c>
      <c r="IH53" s="177">
        <v>0.97530864197530875</v>
      </c>
      <c r="II53" s="177">
        <v>2.469135802469136E-2</v>
      </c>
      <c r="IJ53" s="176">
        <v>81</v>
      </c>
      <c r="IK53" s="177">
        <v>0.73636363636363633</v>
      </c>
      <c r="IL53" s="177">
        <v>0.875</v>
      </c>
      <c r="IM53" s="177">
        <v>0.125</v>
      </c>
      <c r="IN53" s="176">
        <v>32</v>
      </c>
      <c r="IO53" s="177">
        <v>0.29090909090909089</v>
      </c>
      <c r="IP53" s="177">
        <v>0.96153846153846168</v>
      </c>
      <c r="IQ53" s="177">
        <v>3.8461538461538464E-2</v>
      </c>
      <c r="IR53" s="176">
        <v>52</v>
      </c>
      <c r="IS53" s="177">
        <v>0.47272727272727272</v>
      </c>
      <c r="IT53" s="177">
        <v>0.97826086956521752</v>
      </c>
      <c r="IU53" s="177">
        <v>2.1739130434782608E-2</v>
      </c>
      <c r="IV53" s="176">
        <v>92</v>
      </c>
      <c r="IW53" s="177">
        <v>0.83636363636363631</v>
      </c>
      <c r="IX53" s="177">
        <v>0.97368421052631582</v>
      </c>
      <c r="IY53" s="177">
        <v>2.6315789473684209E-2</v>
      </c>
      <c r="IZ53" s="176">
        <v>76</v>
      </c>
      <c r="JA53" s="177">
        <v>0.69090909090909092</v>
      </c>
      <c r="JB53" s="177">
        <v>0.12727272727272726</v>
      </c>
      <c r="JC53" s="177">
        <v>0.6</v>
      </c>
      <c r="JD53" s="177">
        <v>0.39999999999999997</v>
      </c>
      <c r="JE53" s="176">
        <v>105</v>
      </c>
      <c r="JF53" s="177">
        <v>0.95454545454545459</v>
      </c>
      <c r="JG53" s="177">
        <v>7.3684210526315796E-2</v>
      </c>
      <c r="JH53" s="177">
        <v>0.15789473684210525</v>
      </c>
      <c r="JI53" s="177">
        <v>0.26315789473684215</v>
      </c>
      <c r="JJ53" s="177">
        <v>0.37894736842105264</v>
      </c>
      <c r="JK53" s="177">
        <v>0.12631578947368421</v>
      </c>
      <c r="JL53" s="176">
        <v>95</v>
      </c>
      <c r="JM53" s="177">
        <v>0.86363636363636365</v>
      </c>
      <c r="JN53" s="176">
        <v>96</v>
      </c>
      <c r="JO53" s="177">
        <v>0.87272727272727268</v>
      </c>
      <c r="JP53" s="179" t="s">
        <v>232</v>
      </c>
      <c r="JQ53" s="179" t="s">
        <v>232</v>
      </c>
      <c r="JR53" s="179" t="s">
        <v>232</v>
      </c>
      <c r="JS53" s="179" t="s">
        <v>232</v>
      </c>
      <c r="JT53" s="179" t="s">
        <v>232</v>
      </c>
      <c r="JU53" s="176">
        <v>0</v>
      </c>
      <c r="JV53" s="177">
        <v>0</v>
      </c>
      <c r="JW53" s="177">
        <v>1.9607843137254902E-2</v>
      </c>
      <c r="JX53" s="177">
        <v>0</v>
      </c>
      <c r="JY53" s="177">
        <v>1.9607843137254902E-2</v>
      </c>
      <c r="JZ53" s="177">
        <v>0.96078431372549011</v>
      </c>
      <c r="KA53" s="177">
        <v>0</v>
      </c>
      <c r="KB53" s="176">
        <v>102</v>
      </c>
      <c r="KC53" s="177">
        <v>0.92727272727272725</v>
      </c>
      <c r="KD53" s="177">
        <v>0.88172043010752688</v>
      </c>
      <c r="KE53" s="177">
        <v>8.6021505376344079E-2</v>
      </c>
      <c r="KF53" s="177">
        <v>5.3763440860215055E-2</v>
      </c>
      <c r="KG53" s="177">
        <v>1.075268817204301E-2</v>
      </c>
      <c r="KH53" s="177">
        <v>1.075268817204301E-2</v>
      </c>
      <c r="KI53" s="177">
        <v>3.2258064516129031E-2</v>
      </c>
      <c r="KJ53" s="177">
        <v>1.075268817204301E-2</v>
      </c>
      <c r="KK53" s="177">
        <v>4.301075268817204E-2</v>
      </c>
      <c r="KL53" s="177">
        <v>2.150537634408602E-2</v>
      </c>
      <c r="KM53" s="176">
        <v>93</v>
      </c>
      <c r="KN53" s="180">
        <v>0.84545454545454546</v>
      </c>
    </row>
    <row r="54" spans="1:300" s="150" customFormat="1" ht="24" customHeight="1" x14ac:dyDescent="0.25">
      <c r="A54" s="181">
        <v>187</v>
      </c>
      <c r="B54" s="182" t="s">
        <v>277</v>
      </c>
      <c r="C54" s="183" t="s">
        <v>4</v>
      </c>
      <c r="D54" s="183" t="s">
        <v>0</v>
      </c>
      <c r="E54" s="184">
        <v>101</v>
      </c>
      <c r="F54" s="185">
        <v>0.14583333333333334</v>
      </c>
      <c r="G54" s="185">
        <v>0.85416666666666663</v>
      </c>
      <c r="H54" s="184">
        <v>96</v>
      </c>
      <c r="I54" s="185">
        <v>0.95049504950495045</v>
      </c>
      <c r="J54" s="185">
        <v>0.87804878048780488</v>
      </c>
      <c r="K54" s="185">
        <v>0.12195121951219512</v>
      </c>
      <c r="L54" s="184">
        <v>82</v>
      </c>
      <c r="M54" s="185">
        <v>0.81188118811881194</v>
      </c>
      <c r="N54" s="185">
        <v>0.60975609756097571</v>
      </c>
      <c r="O54" s="185">
        <v>0.3902439024390244</v>
      </c>
      <c r="P54" s="184">
        <v>82</v>
      </c>
      <c r="Q54" s="185">
        <v>0.81188118811881194</v>
      </c>
      <c r="R54" s="185">
        <v>0.13541666666666666</v>
      </c>
      <c r="S54" s="185">
        <v>0.11458333333333333</v>
      </c>
      <c r="T54" s="185">
        <v>0.39583333333333331</v>
      </c>
      <c r="U54" s="185">
        <v>4.1666666666666664E-2</v>
      </c>
      <c r="V54" s="185">
        <v>0.33333333333333331</v>
      </c>
      <c r="W54" s="185">
        <v>1.0416666666666666E-2</v>
      </c>
      <c r="X54" s="185">
        <v>1.0416666666666666E-2</v>
      </c>
      <c r="Y54" s="185">
        <v>4.1666666666666664E-2</v>
      </c>
      <c r="Z54" s="185">
        <v>9.375E-2</v>
      </c>
      <c r="AA54" s="185">
        <v>7.2916666666666671E-2</v>
      </c>
      <c r="AB54" s="185">
        <v>2.0833333333333332E-2</v>
      </c>
      <c r="AC54" s="185">
        <v>0.15625</v>
      </c>
      <c r="AD54" s="184">
        <v>96</v>
      </c>
      <c r="AE54" s="185">
        <v>0.95049504950495045</v>
      </c>
      <c r="AF54" s="185">
        <v>0.75247524752475248</v>
      </c>
      <c r="AG54" s="184">
        <v>76</v>
      </c>
      <c r="AH54" s="185">
        <v>0.48837209302325585</v>
      </c>
      <c r="AI54" s="185">
        <v>0.2558139534883721</v>
      </c>
      <c r="AJ54" s="185">
        <v>0.13953488372093023</v>
      </c>
      <c r="AK54" s="185">
        <v>0.26744186046511631</v>
      </c>
      <c r="AL54" s="185">
        <v>0.43023255813953487</v>
      </c>
      <c r="AM54" s="185">
        <v>0.38372093023255816</v>
      </c>
      <c r="AN54" s="185">
        <v>0.27906976744186046</v>
      </c>
      <c r="AO54" s="185">
        <v>0.15116279069767444</v>
      </c>
      <c r="AP54" s="185">
        <v>0.16279069767441862</v>
      </c>
      <c r="AQ54" s="185">
        <v>9.3023255813953487E-2</v>
      </c>
      <c r="AR54" s="184">
        <v>86</v>
      </c>
      <c r="AS54" s="185">
        <v>0.85148514851485146</v>
      </c>
      <c r="AT54" s="186">
        <v>9.6021505376344081</v>
      </c>
      <c r="AU54" s="184">
        <v>93</v>
      </c>
      <c r="AV54" s="185">
        <v>0.92079207920792083</v>
      </c>
      <c r="AW54" s="186">
        <v>9.7553191489361701</v>
      </c>
      <c r="AX54" s="184">
        <v>94</v>
      </c>
      <c r="AY54" s="185">
        <v>0.93069306930693074</v>
      </c>
      <c r="AZ54" s="186">
        <v>9.7222222222222214</v>
      </c>
      <c r="BA54" s="184">
        <v>90</v>
      </c>
      <c r="BB54" s="185">
        <v>0.8910891089108911</v>
      </c>
      <c r="BC54" s="185">
        <v>0.22448979591836737</v>
      </c>
      <c r="BD54" s="185">
        <v>0.44897959183673475</v>
      </c>
      <c r="BE54" s="185">
        <v>9.1836734693877556E-2</v>
      </c>
      <c r="BF54" s="185">
        <v>0.22448979591836737</v>
      </c>
      <c r="BG54" s="185">
        <v>1.0204081632653062E-2</v>
      </c>
      <c r="BH54" s="184">
        <v>98</v>
      </c>
      <c r="BI54" s="185">
        <v>0.97029702970297027</v>
      </c>
      <c r="BJ54" s="185">
        <v>0.7127659574468086</v>
      </c>
      <c r="BK54" s="185">
        <v>0.1702127659574468</v>
      </c>
      <c r="BL54" s="185">
        <v>6.3829787234042562E-2</v>
      </c>
      <c r="BM54" s="185">
        <v>4.2553191489361701E-2</v>
      </c>
      <c r="BN54" s="185">
        <v>1.0638297872340425E-2</v>
      </c>
      <c r="BO54" s="184">
        <v>94</v>
      </c>
      <c r="BP54" s="185">
        <v>0.93069306930693074</v>
      </c>
      <c r="BQ54" s="185">
        <v>0.6767676767676768</v>
      </c>
      <c r="BR54" s="185">
        <v>0.27272727272727271</v>
      </c>
      <c r="BS54" s="185">
        <v>3.03030303030303E-2</v>
      </c>
      <c r="BT54" s="185">
        <v>2.02020202020202E-2</v>
      </c>
      <c r="BU54" s="185">
        <v>0</v>
      </c>
      <c r="BV54" s="184">
        <v>99</v>
      </c>
      <c r="BW54" s="185">
        <v>0.98019801980198018</v>
      </c>
      <c r="BX54" s="185">
        <v>0.77319587628865982</v>
      </c>
      <c r="BY54" s="185">
        <v>0.19587628865979381</v>
      </c>
      <c r="BZ54" s="185">
        <v>3.0927835051546393E-2</v>
      </c>
      <c r="CA54" s="185">
        <v>0</v>
      </c>
      <c r="CB54" s="185">
        <v>0</v>
      </c>
      <c r="CC54" s="184">
        <v>97</v>
      </c>
      <c r="CD54" s="185">
        <v>0.96039603960396036</v>
      </c>
      <c r="CE54" s="185">
        <v>0.74193548387096775</v>
      </c>
      <c r="CF54" s="185">
        <v>0.24731182795698925</v>
      </c>
      <c r="CG54" s="185">
        <v>1.075268817204301E-2</v>
      </c>
      <c r="CH54" s="185">
        <v>0</v>
      </c>
      <c r="CI54" s="185">
        <v>0</v>
      </c>
      <c r="CJ54" s="184">
        <v>93</v>
      </c>
      <c r="CK54" s="185">
        <v>0.92079207920792083</v>
      </c>
      <c r="CL54" s="185">
        <v>0.919191919191919</v>
      </c>
      <c r="CM54" s="185">
        <v>7.0707070707070704E-2</v>
      </c>
      <c r="CN54" s="185">
        <v>1.01010101010101E-2</v>
      </c>
      <c r="CO54" s="185">
        <v>0</v>
      </c>
      <c r="CP54" s="185">
        <v>0</v>
      </c>
      <c r="CQ54" s="184">
        <v>99</v>
      </c>
      <c r="CR54" s="185">
        <v>0.98019801980198018</v>
      </c>
      <c r="CS54" s="185">
        <v>0.75</v>
      </c>
      <c r="CT54" s="185">
        <v>0.25</v>
      </c>
      <c r="CU54" s="185">
        <v>0</v>
      </c>
      <c r="CV54" s="185">
        <v>0</v>
      </c>
      <c r="CW54" s="185">
        <v>0</v>
      </c>
      <c r="CX54" s="184">
        <v>44</v>
      </c>
      <c r="CY54" s="185">
        <v>0.43564356435643564</v>
      </c>
      <c r="CZ54" s="185">
        <v>0.53488372093023262</v>
      </c>
      <c r="DA54" s="185">
        <v>0.37209302325581395</v>
      </c>
      <c r="DB54" s="185">
        <v>4.6511627906976744E-2</v>
      </c>
      <c r="DC54" s="185">
        <v>2.3255813953488372E-2</v>
      </c>
      <c r="DD54" s="185">
        <v>2.3255813953488372E-2</v>
      </c>
      <c r="DE54" s="184">
        <v>43</v>
      </c>
      <c r="DF54" s="185">
        <v>0.42574257425742573</v>
      </c>
      <c r="DG54" s="185">
        <v>0.38095238095238093</v>
      </c>
      <c r="DH54" s="185">
        <v>0.45238095238095233</v>
      </c>
      <c r="DI54" s="185">
        <v>0.14285714285714285</v>
      </c>
      <c r="DJ54" s="185">
        <v>2.3809523809523808E-2</v>
      </c>
      <c r="DK54" s="185">
        <v>0</v>
      </c>
      <c r="DL54" s="184">
        <v>42</v>
      </c>
      <c r="DM54" s="185">
        <v>0.41584158415841582</v>
      </c>
      <c r="DN54" s="185">
        <v>0.42222222222222222</v>
      </c>
      <c r="DO54" s="185">
        <v>0.42222222222222222</v>
      </c>
      <c r="DP54" s="185">
        <v>0.15555555555555556</v>
      </c>
      <c r="DQ54" s="185">
        <v>0</v>
      </c>
      <c r="DR54" s="185">
        <v>0</v>
      </c>
      <c r="DS54" s="184">
        <v>45</v>
      </c>
      <c r="DT54" s="185">
        <v>0.44554455445544555</v>
      </c>
      <c r="DU54" s="185">
        <v>0.47368421052631582</v>
      </c>
      <c r="DV54" s="185">
        <v>0.39473684210526316</v>
      </c>
      <c r="DW54" s="185">
        <v>0.10526315789473685</v>
      </c>
      <c r="DX54" s="185">
        <v>2.6315789473684213E-2</v>
      </c>
      <c r="DY54" s="185">
        <v>0</v>
      </c>
      <c r="DZ54" s="184">
        <v>38</v>
      </c>
      <c r="EA54" s="185">
        <v>0.37623762376237624</v>
      </c>
      <c r="EB54" s="185">
        <v>0.4210526315789474</v>
      </c>
      <c r="EC54" s="185">
        <v>0.47368421052631582</v>
      </c>
      <c r="ED54" s="185">
        <v>0.10526315789473685</v>
      </c>
      <c r="EE54" s="185">
        <v>0</v>
      </c>
      <c r="EF54" s="185">
        <v>0</v>
      </c>
      <c r="EG54" s="184">
        <v>38</v>
      </c>
      <c r="EH54" s="185">
        <v>0.37623762376237624</v>
      </c>
      <c r="EI54" s="185">
        <v>0.8315789473684212</v>
      </c>
      <c r="EJ54" s="185">
        <v>0.12631578947368421</v>
      </c>
      <c r="EK54" s="185">
        <v>4.2105263157894743E-2</v>
      </c>
      <c r="EL54" s="185">
        <v>0</v>
      </c>
      <c r="EM54" s="185">
        <v>0</v>
      </c>
      <c r="EN54" s="184">
        <v>95</v>
      </c>
      <c r="EO54" s="185">
        <v>0.94059405940594054</v>
      </c>
      <c r="EP54" s="185">
        <v>0.48979591836734698</v>
      </c>
      <c r="EQ54" s="185">
        <v>0.4285714285714286</v>
      </c>
      <c r="ER54" s="185">
        <v>8.1632653061224497E-2</v>
      </c>
      <c r="ES54" s="185">
        <v>0</v>
      </c>
      <c r="ET54" s="185">
        <v>0</v>
      </c>
      <c r="EU54" s="184">
        <v>49</v>
      </c>
      <c r="EV54" s="185">
        <v>0.48514851485148514</v>
      </c>
      <c r="EW54" s="185">
        <v>0.54545454545454541</v>
      </c>
      <c r="EX54" s="185">
        <v>0.31818181818181818</v>
      </c>
      <c r="EY54" s="185">
        <v>0.13636363636363635</v>
      </c>
      <c r="EZ54" s="185">
        <v>0</v>
      </c>
      <c r="FA54" s="185">
        <v>0</v>
      </c>
      <c r="FB54" s="184">
        <v>44</v>
      </c>
      <c r="FC54" s="185">
        <v>0.43564356435643564</v>
      </c>
      <c r="FD54" s="185">
        <v>0.44594594594594594</v>
      </c>
      <c r="FE54" s="185">
        <v>0.45945945945945948</v>
      </c>
      <c r="FF54" s="185">
        <v>6.7567567567567571E-2</v>
      </c>
      <c r="FG54" s="185">
        <v>1.3513513513513514E-2</v>
      </c>
      <c r="FH54" s="185">
        <v>1.3513513513513514E-2</v>
      </c>
      <c r="FI54" s="184">
        <v>74</v>
      </c>
      <c r="FJ54" s="185">
        <v>0.73267326732673266</v>
      </c>
      <c r="FK54" s="185">
        <v>0.59420289855072461</v>
      </c>
      <c r="FL54" s="185">
        <v>0.34782608695652173</v>
      </c>
      <c r="FM54" s="185">
        <v>4.3478260869565216E-2</v>
      </c>
      <c r="FN54" s="185">
        <v>1.4492753623188404E-2</v>
      </c>
      <c r="FO54" s="185">
        <v>0</v>
      </c>
      <c r="FP54" s="184">
        <v>69</v>
      </c>
      <c r="FQ54" s="185">
        <v>0.68316831683168322</v>
      </c>
      <c r="FR54" s="185">
        <v>0.4375</v>
      </c>
      <c r="FS54" s="185">
        <v>0.4375</v>
      </c>
      <c r="FT54" s="185">
        <v>9.375E-2</v>
      </c>
      <c r="FU54" s="185">
        <v>3.125E-2</v>
      </c>
      <c r="FV54" s="185">
        <v>0</v>
      </c>
      <c r="FW54" s="184">
        <v>32</v>
      </c>
      <c r="FX54" s="185">
        <v>0.31683168316831684</v>
      </c>
      <c r="FY54" s="185">
        <v>0.63157894736842113</v>
      </c>
      <c r="FZ54" s="185">
        <v>0.15789473684210528</v>
      </c>
      <c r="GA54" s="185">
        <v>0.10526315789473685</v>
      </c>
      <c r="GB54" s="185">
        <v>0.10526315789473685</v>
      </c>
      <c r="GC54" s="185">
        <v>0</v>
      </c>
      <c r="GD54" s="184">
        <v>19</v>
      </c>
      <c r="GE54" s="185">
        <v>0.18811881188118812</v>
      </c>
      <c r="GF54" s="185">
        <v>0.61538461538461542</v>
      </c>
      <c r="GG54" s="185">
        <v>0.19230769230769229</v>
      </c>
      <c r="GH54" s="185">
        <v>0.11538461538461539</v>
      </c>
      <c r="GI54" s="185">
        <v>3.8461538461538464E-2</v>
      </c>
      <c r="GJ54" s="185">
        <v>3.8461538461538464E-2</v>
      </c>
      <c r="GK54" s="184">
        <v>26</v>
      </c>
      <c r="GL54" s="185">
        <v>0.25742574257425743</v>
      </c>
      <c r="GM54" s="187" t="s">
        <v>232</v>
      </c>
      <c r="GN54" s="187" t="s">
        <v>232</v>
      </c>
      <c r="GO54" s="187" t="s">
        <v>232</v>
      </c>
      <c r="GP54" s="187" t="s">
        <v>232</v>
      </c>
      <c r="GQ54" s="187" t="s">
        <v>232</v>
      </c>
      <c r="GR54" s="184">
        <v>0</v>
      </c>
      <c r="GS54" s="185">
        <v>0</v>
      </c>
      <c r="GT54" s="187" t="s">
        <v>232</v>
      </c>
      <c r="GU54" s="187" t="s">
        <v>232</v>
      </c>
      <c r="GV54" s="187" t="s">
        <v>232</v>
      </c>
      <c r="GW54" s="187" t="s">
        <v>232</v>
      </c>
      <c r="GX54" s="187" t="s">
        <v>232</v>
      </c>
      <c r="GY54" s="184">
        <v>0</v>
      </c>
      <c r="GZ54" s="185">
        <v>0</v>
      </c>
      <c r="HA54" s="187" t="s">
        <v>232</v>
      </c>
      <c r="HB54" s="187" t="s">
        <v>232</v>
      </c>
      <c r="HC54" s="187" t="s">
        <v>232</v>
      </c>
      <c r="HD54" s="187" t="s">
        <v>232</v>
      </c>
      <c r="HE54" s="187" t="s">
        <v>232</v>
      </c>
      <c r="HF54" s="184">
        <v>0</v>
      </c>
      <c r="HG54" s="185">
        <v>0</v>
      </c>
      <c r="HH54" s="186">
        <v>9.1111111111111107</v>
      </c>
      <c r="HI54" s="184">
        <v>90</v>
      </c>
      <c r="HJ54" s="185">
        <v>0.8910891089108911</v>
      </c>
      <c r="HK54" s="185">
        <v>0.76041666666666663</v>
      </c>
      <c r="HL54" s="185">
        <v>0.10416666666666666</v>
      </c>
      <c r="HM54" s="185">
        <v>0.125</v>
      </c>
      <c r="HN54" s="185">
        <v>1.0416666666666666E-2</v>
      </c>
      <c r="HO54" s="185">
        <v>0</v>
      </c>
      <c r="HP54" s="184">
        <v>96</v>
      </c>
      <c r="HQ54" s="185">
        <v>0.95049504950495045</v>
      </c>
      <c r="HR54" s="185">
        <v>0.54736842105263162</v>
      </c>
      <c r="HS54" s="185">
        <v>2.1052631578947371E-2</v>
      </c>
      <c r="HT54" s="185">
        <v>3.1578947368421054E-2</v>
      </c>
      <c r="HU54" s="185">
        <v>0.14736842105263159</v>
      </c>
      <c r="HV54" s="185">
        <v>0</v>
      </c>
      <c r="HW54" s="185">
        <v>7.3684210526315796E-2</v>
      </c>
      <c r="HX54" s="185">
        <v>7.3684210526315796E-2</v>
      </c>
      <c r="HY54" s="185">
        <v>4.2105263157894743E-2</v>
      </c>
      <c r="HZ54" s="185">
        <v>1.0526315789473686E-2</v>
      </c>
      <c r="IA54" s="185">
        <v>0.25263157894736843</v>
      </c>
      <c r="IB54" s="184">
        <v>95</v>
      </c>
      <c r="IC54" s="185">
        <v>0.94059405940594054</v>
      </c>
      <c r="ID54" s="186">
        <v>2.6142857142857143</v>
      </c>
      <c r="IE54" s="184">
        <v>70</v>
      </c>
      <c r="IF54" s="185">
        <v>0.69306930693069302</v>
      </c>
      <c r="IG54" s="185">
        <v>0.31683168316831684</v>
      </c>
      <c r="IH54" s="185">
        <v>0.97752808988764039</v>
      </c>
      <c r="II54" s="185">
        <v>2.247191011235955E-2</v>
      </c>
      <c r="IJ54" s="184">
        <v>89</v>
      </c>
      <c r="IK54" s="185">
        <v>0.88118811881188119</v>
      </c>
      <c r="IL54" s="185">
        <v>0.81395348837209303</v>
      </c>
      <c r="IM54" s="185">
        <v>0.18604651162790697</v>
      </c>
      <c r="IN54" s="184">
        <v>43</v>
      </c>
      <c r="IO54" s="185">
        <v>0.42574257425742573</v>
      </c>
      <c r="IP54" s="185">
        <v>0.96610169491525422</v>
      </c>
      <c r="IQ54" s="185">
        <v>3.3898305084745763E-2</v>
      </c>
      <c r="IR54" s="184">
        <v>59</v>
      </c>
      <c r="IS54" s="185">
        <v>0.58415841584158412</v>
      </c>
      <c r="IT54" s="185">
        <v>1</v>
      </c>
      <c r="IU54" s="185">
        <v>0</v>
      </c>
      <c r="IV54" s="184">
        <v>90</v>
      </c>
      <c r="IW54" s="185">
        <v>0.8910891089108911</v>
      </c>
      <c r="IX54" s="185">
        <v>1</v>
      </c>
      <c r="IY54" s="185">
        <v>0</v>
      </c>
      <c r="IZ54" s="184">
        <v>87</v>
      </c>
      <c r="JA54" s="185">
        <v>0.86138613861386137</v>
      </c>
      <c r="JB54" s="185">
        <v>0.22772277227722773</v>
      </c>
      <c r="JC54" s="185">
        <v>0.41836734693877553</v>
      </c>
      <c r="JD54" s="185">
        <v>0.58163265306122447</v>
      </c>
      <c r="JE54" s="184">
        <v>98</v>
      </c>
      <c r="JF54" s="185">
        <v>0.97029702970297027</v>
      </c>
      <c r="JG54" s="185">
        <v>1.1764705882352941E-2</v>
      </c>
      <c r="JH54" s="185">
        <v>4.7058823529411764E-2</v>
      </c>
      <c r="JI54" s="185">
        <v>0.28235294117647058</v>
      </c>
      <c r="JJ54" s="185">
        <v>0.51764705882352946</v>
      </c>
      <c r="JK54" s="185">
        <v>0.14117647058823529</v>
      </c>
      <c r="JL54" s="184">
        <v>85</v>
      </c>
      <c r="JM54" s="185">
        <v>0.84158415841584155</v>
      </c>
      <c r="JN54" s="184">
        <v>87</v>
      </c>
      <c r="JO54" s="185">
        <v>0.86138613861386137</v>
      </c>
      <c r="JP54" s="185" t="s">
        <v>232</v>
      </c>
      <c r="JQ54" s="185" t="s">
        <v>232</v>
      </c>
      <c r="JR54" s="185" t="s">
        <v>232</v>
      </c>
      <c r="JS54" s="185" t="s">
        <v>232</v>
      </c>
      <c r="JT54" s="185" t="s">
        <v>232</v>
      </c>
      <c r="JU54" s="184">
        <v>0</v>
      </c>
      <c r="JV54" s="185">
        <v>0</v>
      </c>
      <c r="JW54" s="185">
        <v>0</v>
      </c>
      <c r="JX54" s="185">
        <v>0</v>
      </c>
      <c r="JY54" s="185">
        <v>0</v>
      </c>
      <c r="JZ54" s="185">
        <v>1</v>
      </c>
      <c r="KA54" s="185">
        <v>0</v>
      </c>
      <c r="KB54" s="184">
        <v>95</v>
      </c>
      <c r="KC54" s="185">
        <v>0.94059405940594054</v>
      </c>
      <c r="KD54" s="185">
        <v>0.87209302325581406</v>
      </c>
      <c r="KE54" s="185">
        <v>3.4883720930232558E-2</v>
      </c>
      <c r="KF54" s="185">
        <v>9.3023255813953487E-2</v>
      </c>
      <c r="KG54" s="185">
        <v>0</v>
      </c>
      <c r="KH54" s="185">
        <v>0</v>
      </c>
      <c r="KI54" s="185">
        <v>0</v>
      </c>
      <c r="KJ54" s="185">
        <v>0</v>
      </c>
      <c r="KK54" s="185">
        <v>0</v>
      </c>
      <c r="KL54" s="185">
        <v>1.1627906976744186E-2</v>
      </c>
      <c r="KM54" s="184">
        <v>86</v>
      </c>
      <c r="KN54" s="188">
        <v>0.85148514851485146</v>
      </c>
    </row>
    <row r="55" spans="1:300" s="150" customFormat="1" ht="24" customHeight="1" x14ac:dyDescent="0.25">
      <c r="A55" s="173">
        <v>188</v>
      </c>
      <c r="B55" s="174" t="s">
        <v>278</v>
      </c>
      <c r="C55" s="175" t="s">
        <v>4</v>
      </c>
      <c r="D55" s="175" t="s">
        <v>0</v>
      </c>
      <c r="E55" s="176">
        <v>40</v>
      </c>
      <c r="F55" s="177">
        <v>0.2</v>
      </c>
      <c r="G55" s="177">
        <v>0.8</v>
      </c>
      <c r="H55" s="176">
        <v>40</v>
      </c>
      <c r="I55" s="177">
        <v>1</v>
      </c>
      <c r="J55" s="177">
        <v>0.8125</v>
      </c>
      <c r="K55" s="177">
        <v>0.1875</v>
      </c>
      <c r="L55" s="176">
        <v>32</v>
      </c>
      <c r="M55" s="177">
        <v>0.8</v>
      </c>
      <c r="N55" s="177">
        <v>0.74193548387096775</v>
      </c>
      <c r="O55" s="177">
        <v>0.25806451612903225</v>
      </c>
      <c r="P55" s="176">
        <v>31</v>
      </c>
      <c r="Q55" s="177">
        <v>0.77500000000000002</v>
      </c>
      <c r="R55" s="177">
        <v>0.42500000000000004</v>
      </c>
      <c r="S55" s="177">
        <v>7.4999999999999997E-2</v>
      </c>
      <c r="T55" s="177">
        <v>0.2</v>
      </c>
      <c r="U55" s="177">
        <v>0</v>
      </c>
      <c r="V55" s="177">
        <v>0.27500000000000002</v>
      </c>
      <c r="W55" s="177">
        <v>2.5000000000000001E-2</v>
      </c>
      <c r="X55" s="177">
        <v>2.5000000000000001E-2</v>
      </c>
      <c r="Y55" s="177">
        <v>0.125</v>
      </c>
      <c r="Z55" s="177">
        <v>0.1</v>
      </c>
      <c r="AA55" s="177">
        <v>0.1</v>
      </c>
      <c r="AB55" s="177">
        <v>0.05</v>
      </c>
      <c r="AC55" s="177">
        <v>0.05</v>
      </c>
      <c r="AD55" s="176">
        <v>40</v>
      </c>
      <c r="AE55" s="177">
        <v>1</v>
      </c>
      <c r="AF55" s="177">
        <v>0.8</v>
      </c>
      <c r="AG55" s="176">
        <v>32</v>
      </c>
      <c r="AH55" s="177">
        <v>0.5</v>
      </c>
      <c r="AI55" s="177">
        <v>0.21052631578947367</v>
      </c>
      <c r="AJ55" s="177">
        <v>7.8947368421052627E-2</v>
      </c>
      <c r="AK55" s="177">
        <v>0.5</v>
      </c>
      <c r="AL55" s="177">
        <v>0.42105263157894735</v>
      </c>
      <c r="AM55" s="177">
        <v>0.57894736842105254</v>
      </c>
      <c r="AN55" s="177">
        <v>0.5</v>
      </c>
      <c r="AO55" s="177">
        <v>0.10526315789473684</v>
      </c>
      <c r="AP55" s="177">
        <v>0.15789473684210525</v>
      </c>
      <c r="AQ55" s="177">
        <v>2.6315789473684209E-2</v>
      </c>
      <c r="AR55" s="176">
        <v>38</v>
      </c>
      <c r="AS55" s="177">
        <v>0.95</v>
      </c>
      <c r="AT55" s="178">
        <v>9.9</v>
      </c>
      <c r="AU55" s="176">
        <v>40</v>
      </c>
      <c r="AV55" s="177">
        <v>1</v>
      </c>
      <c r="AW55" s="178">
        <v>10</v>
      </c>
      <c r="AX55" s="176">
        <v>40</v>
      </c>
      <c r="AY55" s="177">
        <v>1</v>
      </c>
      <c r="AZ55" s="178">
        <v>9.9487179487179489</v>
      </c>
      <c r="BA55" s="176">
        <v>39</v>
      </c>
      <c r="BB55" s="177">
        <v>0.97499999999999998</v>
      </c>
      <c r="BC55" s="177">
        <v>0.35135135135135132</v>
      </c>
      <c r="BD55" s="177">
        <v>0.35135135135135132</v>
      </c>
      <c r="BE55" s="177">
        <v>0.13513513513513511</v>
      </c>
      <c r="BF55" s="177">
        <v>0.13513513513513511</v>
      </c>
      <c r="BG55" s="177">
        <v>2.7027027027027025E-2</v>
      </c>
      <c r="BH55" s="176">
        <v>37</v>
      </c>
      <c r="BI55" s="177">
        <v>0.92500000000000004</v>
      </c>
      <c r="BJ55" s="177">
        <v>0.94594594594594583</v>
      </c>
      <c r="BK55" s="177">
        <v>5.405405405405405E-2</v>
      </c>
      <c r="BL55" s="177">
        <v>0</v>
      </c>
      <c r="BM55" s="177">
        <v>0</v>
      </c>
      <c r="BN55" s="177">
        <v>0</v>
      </c>
      <c r="BO55" s="176">
        <v>37</v>
      </c>
      <c r="BP55" s="177">
        <v>0.92500000000000004</v>
      </c>
      <c r="BQ55" s="177">
        <v>0.89189189189189177</v>
      </c>
      <c r="BR55" s="177">
        <v>8.1081081081081072E-2</v>
      </c>
      <c r="BS55" s="177">
        <v>2.7027027027027025E-2</v>
      </c>
      <c r="BT55" s="177">
        <v>0</v>
      </c>
      <c r="BU55" s="177">
        <v>0</v>
      </c>
      <c r="BV55" s="176">
        <v>37</v>
      </c>
      <c r="BW55" s="177">
        <v>0.92500000000000004</v>
      </c>
      <c r="BX55" s="177">
        <v>0.78947368421052633</v>
      </c>
      <c r="BY55" s="177">
        <v>0.15789473684210525</v>
      </c>
      <c r="BZ55" s="177">
        <v>2.6315789473684209E-2</v>
      </c>
      <c r="CA55" s="177">
        <v>2.6315789473684209E-2</v>
      </c>
      <c r="CB55" s="177">
        <v>0</v>
      </c>
      <c r="CC55" s="176">
        <v>38</v>
      </c>
      <c r="CD55" s="177">
        <v>0.95</v>
      </c>
      <c r="CE55" s="177">
        <v>0.8</v>
      </c>
      <c r="CF55" s="177">
        <v>0.17142857142857143</v>
      </c>
      <c r="CG55" s="177">
        <v>2.8571428571428574E-2</v>
      </c>
      <c r="CH55" s="177">
        <v>0</v>
      </c>
      <c r="CI55" s="177">
        <v>0</v>
      </c>
      <c r="CJ55" s="176">
        <v>35</v>
      </c>
      <c r="CK55" s="177">
        <v>0.875</v>
      </c>
      <c r="CL55" s="177">
        <v>0.92105263157894735</v>
      </c>
      <c r="CM55" s="177">
        <v>7.8947368421052627E-2</v>
      </c>
      <c r="CN55" s="177">
        <v>0</v>
      </c>
      <c r="CO55" s="177">
        <v>0</v>
      </c>
      <c r="CP55" s="177">
        <v>0</v>
      </c>
      <c r="CQ55" s="176">
        <v>38</v>
      </c>
      <c r="CR55" s="177">
        <v>0.95</v>
      </c>
      <c r="CS55" s="177">
        <v>0.84615384615384615</v>
      </c>
      <c r="CT55" s="177">
        <v>0</v>
      </c>
      <c r="CU55" s="177">
        <v>0.15384615384615385</v>
      </c>
      <c r="CV55" s="177">
        <v>0</v>
      </c>
      <c r="CW55" s="177">
        <v>0</v>
      </c>
      <c r="CX55" s="176">
        <v>13</v>
      </c>
      <c r="CY55" s="177">
        <v>0.32500000000000001</v>
      </c>
      <c r="CZ55" s="177">
        <v>0.8</v>
      </c>
      <c r="DA55" s="177">
        <v>0.1</v>
      </c>
      <c r="DB55" s="177">
        <v>0.1</v>
      </c>
      <c r="DC55" s="177">
        <v>0</v>
      </c>
      <c r="DD55" s="177">
        <v>0</v>
      </c>
      <c r="DE55" s="176">
        <v>10</v>
      </c>
      <c r="DF55" s="177">
        <v>0.25</v>
      </c>
      <c r="DG55" s="177">
        <v>0.47619047619047616</v>
      </c>
      <c r="DH55" s="177">
        <v>0.38095238095238093</v>
      </c>
      <c r="DI55" s="177">
        <v>9.5238095238095233E-2</v>
      </c>
      <c r="DJ55" s="177">
        <v>4.7619047619047616E-2</v>
      </c>
      <c r="DK55" s="177">
        <v>0</v>
      </c>
      <c r="DL55" s="176">
        <v>21</v>
      </c>
      <c r="DM55" s="177">
        <v>0.52500000000000002</v>
      </c>
      <c r="DN55" s="177">
        <v>0.56521739130434778</v>
      </c>
      <c r="DO55" s="177">
        <v>0.30434782608695649</v>
      </c>
      <c r="DP55" s="177">
        <v>0.13043478260869565</v>
      </c>
      <c r="DQ55" s="177">
        <v>0</v>
      </c>
      <c r="DR55" s="177">
        <v>0</v>
      </c>
      <c r="DS55" s="176">
        <v>23</v>
      </c>
      <c r="DT55" s="177">
        <v>0.57499999999999996</v>
      </c>
      <c r="DU55" s="177">
        <v>0.64285714285714279</v>
      </c>
      <c r="DV55" s="177">
        <v>0.2857142857142857</v>
      </c>
      <c r="DW55" s="177">
        <v>7.1428571428571425E-2</v>
      </c>
      <c r="DX55" s="177">
        <v>0</v>
      </c>
      <c r="DY55" s="177">
        <v>0</v>
      </c>
      <c r="DZ55" s="176">
        <v>14</v>
      </c>
      <c r="EA55" s="177">
        <v>0.35</v>
      </c>
      <c r="EB55" s="177">
        <v>0.63636363636363635</v>
      </c>
      <c r="EC55" s="177">
        <v>0.27272727272727271</v>
      </c>
      <c r="ED55" s="177">
        <v>9.0909090909090912E-2</v>
      </c>
      <c r="EE55" s="177">
        <v>0</v>
      </c>
      <c r="EF55" s="177">
        <v>0</v>
      </c>
      <c r="EG55" s="176">
        <v>11</v>
      </c>
      <c r="EH55" s="177">
        <v>0.27500000000000002</v>
      </c>
      <c r="EI55" s="177">
        <v>0.76315789473684215</v>
      </c>
      <c r="EJ55" s="177">
        <v>0.21052631578947367</v>
      </c>
      <c r="EK55" s="177">
        <v>2.6315789473684209E-2</v>
      </c>
      <c r="EL55" s="177">
        <v>0</v>
      </c>
      <c r="EM55" s="177">
        <v>0</v>
      </c>
      <c r="EN55" s="176">
        <v>38</v>
      </c>
      <c r="EO55" s="177">
        <v>0.95</v>
      </c>
      <c r="EP55" s="177">
        <v>0.58823529411764697</v>
      </c>
      <c r="EQ55" s="177">
        <v>0.11764705882352941</v>
      </c>
      <c r="ER55" s="177">
        <v>0.23529411764705882</v>
      </c>
      <c r="ES55" s="177">
        <v>5.8823529411764705E-2</v>
      </c>
      <c r="ET55" s="177">
        <v>0</v>
      </c>
      <c r="EU55" s="176">
        <v>17</v>
      </c>
      <c r="EV55" s="177">
        <v>0.42499999999999999</v>
      </c>
      <c r="EW55" s="177">
        <v>0.75</v>
      </c>
      <c r="EX55" s="177">
        <v>0.125</v>
      </c>
      <c r="EY55" s="177">
        <v>0.125</v>
      </c>
      <c r="EZ55" s="177">
        <v>0</v>
      </c>
      <c r="FA55" s="177">
        <v>0</v>
      </c>
      <c r="FB55" s="176">
        <v>16</v>
      </c>
      <c r="FC55" s="177">
        <v>0.4</v>
      </c>
      <c r="FD55" s="177">
        <v>0.80769230769230771</v>
      </c>
      <c r="FE55" s="177">
        <v>0.19230769230769229</v>
      </c>
      <c r="FF55" s="177">
        <v>0</v>
      </c>
      <c r="FG55" s="177">
        <v>0</v>
      </c>
      <c r="FH55" s="177">
        <v>0</v>
      </c>
      <c r="FI55" s="176">
        <v>26</v>
      </c>
      <c r="FJ55" s="177">
        <v>0.65</v>
      </c>
      <c r="FK55" s="177">
        <v>0.92307692307692302</v>
      </c>
      <c r="FL55" s="177">
        <v>7.6923076923076927E-2</v>
      </c>
      <c r="FM55" s="177">
        <v>0</v>
      </c>
      <c r="FN55" s="177">
        <v>0</v>
      </c>
      <c r="FO55" s="177">
        <v>0</v>
      </c>
      <c r="FP55" s="176">
        <v>26</v>
      </c>
      <c r="FQ55" s="177">
        <v>0.65</v>
      </c>
      <c r="FR55" s="177">
        <v>0.33333333333333337</v>
      </c>
      <c r="FS55" s="177">
        <v>0.5</v>
      </c>
      <c r="FT55" s="177">
        <v>0.16666666666666669</v>
      </c>
      <c r="FU55" s="177">
        <v>0</v>
      </c>
      <c r="FV55" s="177">
        <v>0</v>
      </c>
      <c r="FW55" s="176">
        <v>6</v>
      </c>
      <c r="FX55" s="177">
        <v>0.15</v>
      </c>
      <c r="FY55" s="177">
        <v>0.83333333333333326</v>
      </c>
      <c r="FZ55" s="177">
        <v>0.16666666666666669</v>
      </c>
      <c r="GA55" s="177">
        <v>0</v>
      </c>
      <c r="GB55" s="177">
        <v>0</v>
      </c>
      <c r="GC55" s="177">
        <v>0</v>
      </c>
      <c r="GD55" s="176">
        <v>6</v>
      </c>
      <c r="GE55" s="177">
        <v>0.15</v>
      </c>
      <c r="GF55" s="177">
        <v>0.77777777777777779</v>
      </c>
      <c r="GG55" s="177">
        <v>0.11111111111111112</v>
      </c>
      <c r="GH55" s="177">
        <v>0.11111111111111112</v>
      </c>
      <c r="GI55" s="177">
        <v>0</v>
      </c>
      <c r="GJ55" s="177">
        <v>0</v>
      </c>
      <c r="GK55" s="176">
        <v>9</v>
      </c>
      <c r="GL55" s="177">
        <v>0.22500000000000001</v>
      </c>
      <c r="GM55" s="179" t="s">
        <v>232</v>
      </c>
      <c r="GN55" s="179" t="s">
        <v>232</v>
      </c>
      <c r="GO55" s="179" t="s">
        <v>232</v>
      </c>
      <c r="GP55" s="179" t="s">
        <v>232</v>
      </c>
      <c r="GQ55" s="179" t="s">
        <v>232</v>
      </c>
      <c r="GR55" s="176">
        <v>0</v>
      </c>
      <c r="GS55" s="177">
        <v>0</v>
      </c>
      <c r="GT55" s="179" t="s">
        <v>232</v>
      </c>
      <c r="GU55" s="179" t="s">
        <v>232</v>
      </c>
      <c r="GV55" s="179" t="s">
        <v>232</v>
      </c>
      <c r="GW55" s="179" t="s">
        <v>232</v>
      </c>
      <c r="GX55" s="179" t="s">
        <v>232</v>
      </c>
      <c r="GY55" s="176">
        <v>0</v>
      </c>
      <c r="GZ55" s="177">
        <v>0</v>
      </c>
      <c r="HA55" s="179" t="s">
        <v>232</v>
      </c>
      <c r="HB55" s="179" t="s">
        <v>232</v>
      </c>
      <c r="HC55" s="179" t="s">
        <v>232</v>
      </c>
      <c r="HD55" s="179" t="s">
        <v>232</v>
      </c>
      <c r="HE55" s="179" t="s">
        <v>232</v>
      </c>
      <c r="HF55" s="176">
        <v>0</v>
      </c>
      <c r="HG55" s="177">
        <v>0</v>
      </c>
      <c r="HH55" s="178">
        <v>9.65</v>
      </c>
      <c r="HI55" s="176">
        <v>40</v>
      </c>
      <c r="HJ55" s="177">
        <v>1</v>
      </c>
      <c r="HK55" s="177">
        <v>0.5</v>
      </c>
      <c r="HL55" s="177">
        <v>0.10526315789473684</v>
      </c>
      <c r="HM55" s="177">
        <v>0.36842105263157893</v>
      </c>
      <c r="HN55" s="177">
        <v>2.6315789473684209E-2</v>
      </c>
      <c r="HO55" s="177">
        <v>0</v>
      </c>
      <c r="HP55" s="176">
        <v>38</v>
      </c>
      <c r="HQ55" s="177">
        <v>0.95</v>
      </c>
      <c r="HR55" s="177">
        <v>0.4324324324324324</v>
      </c>
      <c r="HS55" s="177">
        <v>0</v>
      </c>
      <c r="HT55" s="177">
        <v>0.16216216216216214</v>
      </c>
      <c r="HU55" s="177">
        <v>0.2432432432432432</v>
      </c>
      <c r="HV55" s="177">
        <v>2.7027027027027025E-2</v>
      </c>
      <c r="HW55" s="177">
        <v>2.7027027027027025E-2</v>
      </c>
      <c r="HX55" s="177">
        <v>0.2162162162162162</v>
      </c>
      <c r="HY55" s="177">
        <v>5.405405405405405E-2</v>
      </c>
      <c r="HZ55" s="177">
        <v>5.405405405405405E-2</v>
      </c>
      <c r="IA55" s="177">
        <v>0.2162162162162162</v>
      </c>
      <c r="IB55" s="176">
        <v>37</v>
      </c>
      <c r="IC55" s="177">
        <v>0.92500000000000004</v>
      </c>
      <c r="ID55" s="178">
        <v>2.4642857142857144</v>
      </c>
      <c r="IE55" s="176">
        <v>28</v>
      </c>
      <c r="IF55" s="177">
        <v>0.7</v>
      </c>
      <c r="IG55" s="177">
        <v>0.32500000000000001</v>
      </c>
      <c r="IH55" s="177">
        <v>1</v>
      </c>
      <c r="II55" s="177">
        <v>0</v>
      </c>
      <c r="IJ55" s="176">
        <v>35</v>
      </c>
      <c r="IK55" s="177">
        <v>0.875</v>
      </c>
      <c r="IL55" s="177">
        <v>1</v>
      </c>
      <c r="IM55" s="177">
        <v>0</v>
      </c>
      <c r="IN55" s="176">
        <v>13</v>
      </c>
      <c r="IO55" s="177">
        <v>0.32500000000000001</v>
      </c>
      <c r="IP55" s="177">
        <v>0.94444444444444453</v>
      </c>
      <c r="IQ55" s="177">
        <v>5.5555555555555559E-2</v>
      </c>
      <c r="IR55" s="176">
        <v>18</v>
      </c>
      <c r="IS55" s="177">
        <v>0.45</v>
      </c>
      <c r="IT55" s="177">
        <v>1</v>
      </c>
      <c r="IU55" s="177">
        <v>0</v>
      </c>
      <c r="IV55" s="176">
        <v>30</v>
      </c>
      <c r="IW55" s="177">
        <v>0.75</v>
      </c>
      <c r="IX55" s="177">
        <v>1</v>
      </c>
      <c r="IY55" s="177">
        <v>0</v>
      </c>
      <c r="IZ55" s="176">
        <v>28</v>
      </c>
      <c r="JA55" s="177">
        <v>0.7</v>
      </c>
      <c r="JB55" s="177">
        <v>0.15</v>
      </c>
      <c r="JC55" s="177">
        <v>0.5641025641025641</v>
      </c>
      <c r="JD55" s="177">
        <v>0.4358974358974359</v>
      </c>
      <c r="JE55" s="176">
        <v>39</v>
      </c>
      <c r="JF55" s="177">
        <v>0.97499999999999998</v>
      </c>
      <c r="JG55" s="177">
        <v>0.12121212121212122</v>
      </c>
      <c r="JH55" s="177">
        <v>0.24242424242424243</v>
      </c>
      <c r="JI55" s="177">
        <v>0.18181818181818182</v>
      </c>
      <c r="JJ55" s="177">
        <v>0.30303030303030304</v>
      </c>
      <c r="JK55" s="177">
        <v>0.15151515151515152</v>
      </c>
      <c r="JL55" s="176">
        <v>33</v>
      </c>
      <c r="JM55" s="177">
        <v>0.82499999999999996</v>
      </c>
      <c r="JN55" s="176">
        <v>33</v>
      </c>
      <c r="JO55" s="177">
        <v>0.82499999999999996</v>
      </c>
      <c r="JP55" s="179">
        <v>0</v>
      </c>
      <c r="JQ55" s="179">
        <v>0.33333333333333337</v>
      </c>
      <c r="JR55" s="179">
        <v>0</v>
      </c>
      <c r="JS55" s="179">
        <v>0.33333333333333337</v>
      </c>
      <c r="JT55" s="179">
        <v>0.33333333333333337</v>
      </c>
      <c r="JU55" s="176">
        <v>3</v>
      </c>
      <c r="JV55" s="177">
        <v>7.4999999999999997E-2</v>
      </c>
      <c r="JW55" s="177">
        <v>0</v>
      </c>
      <c r="JX55" s="177">
        <v>0</v>
      </c>
      <c r="JY55" s="177">
        <v>7.8947368421052627E-2</v>
      </c>
      <c r="JZ55" s="177">
        <v>0.92105263157894735</v>
      </c>
      <c r="KA55" s="177">
        <v>0</v>
      </c>
      <c r="KB55" s="176">
        <v>38</v>
      </c>
      <c r="KC55" s="177">
        <v>0.95</v>
      </c>
      <c r="KD55" s="177">
        <v>0.82352941176470584</v>
      </c>
      <c r="KE55" s="177">
        <v>5.8823529411764705E-2</v>
      </c>
      <c r="KF55" s="177">
        <v>5.8823529411764705E-2</v>
      </c>
      <c r="KG55" s="177">
        <v>0</v>
      </c>
      <c r="KH55" s="177">
        <v>0</v>
      </c>
      <c r="KI55" s="177">
        <v>0</v>
      </c>
      <c r="KJ55" s="177">
        <v>5.8823529411764705E-2</v>
      </c>
      <c r="KK55" s="177">
        <v>0</v>
      </c>
      <c r="KL55" s="177">
        <v>5.8823529411764705E-2</v>
      </c>
      <c r="KM55" s="176">
        <v>34</v>
      </c>
      <c r="KN55" s="180">
        <v>0.85</v>
      </c>
    </row>
    <row r="56" spans="1:300" s="150" customFormat="1" ht="24" customHeight="1" x14ac:dyDescent="0.25">
      <c r="A56" s="181">
        <v>189</v>
      </c>
      <c r="B56" s="182" t="s">
        <v>279</v>
      </c>
      <c r="C56" s="183" t="s">
        <v>4</v>
      </c>
      <c r="D56" s="183" t="s">
        <v>0</v>
      </c>
      <c r="E56" s="184">
        <v>38</v>
      </c>
      <c r="F56" s="185">
        <v>0.13513513513513514</v>
      </c>
      <c r="G56" s="185">
        <v>0.86486486486486491</v>
      </c>
      <c r="H56" s="184">
        <v>37</v>
      </c>
      <c r="I56" s="185">
        <v>0.97368421052631582</v>
      </c>
      <c r="J56" s="185">
        <v>1</v>
      </c>
      <c r="K56" s="185">
        <v>0</v>
      </c>
      <c r="L56" s="184">
        <v>33</v>
      </c>
      <c r="M56" s="185">
        <v>0.86842105263157898</v>
      </c>
      <c r="N56" s="185">
        <v>0.88235294117647067</v>
      </c>
      <c r="O56" s="185">
        <v>0.11764705882352941</v>
      </c>
      <c r="P56" s="184">
        <v>34</v>
      </c>
      <c r="Q56" s="185">
        <v>0.89473684210526316</v>
      </c>
      <c r="R56" s="185">
        <v>0.14285714285714285</v>
      </c>
      <c r="S56" s="185">
        <v>8.5714285714285701E-2</v>
      </c>
      <c r="T56" s="185">
        <v>0.51428571428571423</v>
      </c>
      <c r="U56" s="185">
        <v>2.8571428571428571E-2</v>
      </c>
      <c r="V56" s="185">
        <v>0.51428571428571423</v>
      </c>
      <c r="W56" s="185">
        <v>2.8571428571428571E-2</v>
      </c>
      <c r="X56" s="185">
        <v>2.8571428571428571E-2</v>
      </c>
      <c r="Y56" s="185">
        <v>2.8571428571428571E-2</v>
      </c>
      <c r="Z56" s="185">
        <v>0.25714285714285712</v>
      </c>
      <c r="AA56" s="185">
        <v>0.2</v>
      </c>
      <c r="AB56" s="185">
        <v>0</v>
      </c>
      <c r="AC56" s="185">
        <v>0.11428571428571428</v>
      </c>
      <c r="AD56" s="184">
        <v>35</v>
      </c>
      <c r="AE56" s="185">
        <v>0.92105263157894735</v>
      </c>
      <c r="AF56" s="185">
        <v>0.89473684210526316</v>
      </c>
      <c r="AG56" s="184">
        <v>34</v>
      </c>
      <c r="AH56" s="185">
        <v>0.45161290322580649</v>
      </c>
      <c r="AI56" s="185">
        <v>0.25806451612903225</v>
      </c>
      <c r="AJ56" s="185">
        <v>3.2258064516129031E-2</v>
      </c>
      <c r="AK56" s="185">
        <v>0.16129032258064518</v>
      </c>
      <c r="AL56" s="185">
        <v>0.48387096774193555</v>
      </c>
      <c r="AM56" s="185">
        <v>9.6774193548387094E-2</v>
      </c>
      <c r="AN56" s="185">
        <v>0.38709677419354838</v>
      </c>
      <c r="AO56" s="185">
        <v>6.4516129032258063E-2</v>
      </c>
      <c r="AP56" s="185">
        <v>3.2258064516129031E-2</v>
      </c>
      <c r="AQ56" s="185">
        <v>0.22580645161290325</v>
      </c>
      <c r="AR56" s="184">
        <v>31</v>
      </c>
      <c r="AS56" s="185">
        <v>0.81578947368421051</v>
      </c>
      <c r="AT56" s="186">
        <v>9.8421052631578956</v>
      </c>
      <c r="AU56" s="184">
        <v>38</v>
      </c>
      <c r="AV56" s="185">
        <v>1</v>
      </c>
      <c r="AW56" s="186">
        <v>9.8947368421052637</v>
      </c>
      <c r="AX56" s="184">
        <v>38</v>
      </c>
      <c r="AY56" s="185">
        <v>1</v>
      </c>
      <c r="AZ56" s="186">
        <v>9.8947368421052637</v>
      </c>
      <c r="BA56" s="184">
        <v>38</v>
      </c>
      <c r="BB56" s="185">
        <v>1</v>
      </c>
      <c r="BC56" s="185">
        <v>0.55263157894736836</v>
      </c>
      <c r="BD56" s="185">
        <v>0.39473684210526316</v>
      </c>
      <c r="BE56" s="185">
        <v>5.2631578947368418E-2</v>
      </c>
      <c r="BF56" s="185">
        <v>0</v>
      </c>
      <c r="BG56" s="185">
        <v>0</v>
      </c>
      <c r="BH56" s="184">
        <v>38</v>
      </c>
      <c r="BI56" s="185">
        <v>1</v>
      </c>
      <c r="BJ56" s="185">
        <v>0.86842105263157898</v>
      </c>
      <c r="BK56" s="185">
        <v>5.2631578947368418E-2</v>
      </c>
      <c r="BL56" s="185">
        <v>5.2631578947368418E-2</v>
      </c>
      <c r="BM56" s="185">
        <v>0</v>
      </c>
      <c r="BN56" s="185">
        <v>2.6315789473684209E-2</v>
      </c>
      <c r="BO56" s="184">
        <v>38</v>
      </c>
      <c r="BP56" s="185">
        <v>1</v>
      </c>
      <c r="BQ56" s="185">
        <v>0.21052631578947367</v>
      </c>
      <c r="BR56" s="185">
        <v>0.36842105263157893</v>
      </c>
      <c r="BS56" s="185">
        <v>0.34210526315789469</v>
      </c>
      <c r="BT56" s="185">
        <v>7.8947368421052627E-2</v>
      </c>
      <c r="BU56" s="185">
        <v>0</v>
      </c>
      <c r="BV56" s="184">
        <v>38</v>
      </c>
      <c r="BW56" s="185">
        <v>1</v>
      </c>
      <c r="BX56" s="185">
        <v>0.59459459459459463</v>
      </c>
      <c r="BY56" s="185">
        <v>0.21621621621621623</v>
      </c>
      <c r="BZ56" s="185">
        <v>0.13513513513513514</v>
      </c>
      <c r="CA56" s="185">
        <v>5.4054054054054057E-2</v>
      </c>
      <c r="CB56" s="185">
        <v>0</v>
      </c>
      <c r="CC56" s="184">
        <v>37</v>
      </c>
      <c r="CD56" s="185">
        <v>0.97368421052631582</v>
      </c>
      <c r="CE56" s="185">
        <v>0.3214285714285714</v>
      </c>
      <c r="CF56" s="185">
        <v>0.35714285714285715</v>
      </c>
      <c r="CG56" s="185">
        <v>0.17857142857142858</v>
      </c>
      <c r="CH56" s="185">
        <v>0.10714285714285714</v>
      </c>
      <c r="CI56" s="185">
        <v>3.5714285714285712E-2</v>
      </c>
      <c r="CJ56" s="184">
        <v>28</v>
      </c>
      <c r="CK56" s="185">
        <v>0.73684210526315785</v>
      </c>
      <c r="CL56" s="185">
        <v>0.94736842105263153</v>
      </c>
      <c r="CM56" s="185">
        <v>5.2631578947368418E-2</v>
      </c>
      <c r="CN56" s="185">
        <v>0</v>
      </c>
      <c r="CO56" s="185">
        <v>0</v>
      </c>
      <c r="CP56" s="185">
        <v>0</v>
      </c>
      <c r="CQ56" s="184">
        <v>38</v>
      </c>
      <c r="CR56" s="185">
        <v>1</v>
      </c>
      <c r="CS56" s="185">
        <v>0.55555555555555558</v>
      </c>
      <c r="CT56" s="185">
        <v>0.22222222222222224</v>
      </c>
      <c r="CU56" s="185">
        <v>0.22222222222222224</v>
      </c>
      <c r="CV56" s="185">
        <v>0</v>
      </c>
      <c r="CW56" s="185">
        <v>0</v>
      </c>
      <c r="CX56" s="184">
        <v>9</v>
      </c>
      <c r="CY56" s="185">
        <v>0.23684210526315788</v>
      </c>
      <c r="CZ56" s="185">
        <v>0.66666666666666674</v>
      </c>
      <c r="DA56" s="185">
        <v>0.16666666666666669</v>
      </c>
      <c r="DB56" s="185">
        <v>0.16666666666666669</v>
      </c>
      <c r="DC56" s="185">
        <v>0</v>
      </c>
      <c r="DD56" s="185">
        <v>0</v>
      </c>
      <c r="DE56" s="184">
        <v>6</v>
      </c>
      <c r="DF56" s="185">
        <v>0.15789473684210525</v>
      </c>
      <c r="DG56" s="185">
        <v>0.66666666666666674</v>
      </c>
      <c r="DH56" s="185">
        <v>0.33333333333333337</v>
      </c>
      <c r="DI56" s="185">
        <v>0</v>
      </c>
      <c r="DJ56" s="185">
        <v>0</v>
      </c>
      <c r="DK56" s="185">
        <v>0</v>
      </c>
      <c r="DL56" s="184">
        <v>6</v>
      </c>
      <c r="DM56" s="185">
        <v>0.15789473684210525</v>
      </c>
      <c r="DN56" s="185">
        <v>0.66666666666666674</v>
      </c>
      <c r="DO56" s="185">
        <v>0.33333333333333337</v>
      </c>
      <c r="DP56" s="185">
        <v>0</v>
      </c>
      <c r="DQ56" s="185">
        <v>0</v>
      </c>
      <c r="DR56" s="185">
        <v>0</v>
      </c>
      <c r="DS56" s="184">
        <v>6</v>
      </c>
      <c r="DT56" s="185">
        <v>0.15789473684210525</v>
      </c>
      <c r="DU56" s="185">
        <v>0.6</v>
      </c>
      <c r="DV56" s="185">
        <v>0.19999999999999998</v>
      </c>
      <c r="DW56" s="185">
        <v>0.19999999999999998</v>
      </c>
      <c r="DX56" s="185">
        <v>0</v>
      </c>
      <c r="DY56" s="185">
        <v>0</v>
      </c>
      <c r="DZ56" s="184">
        <v>5</v>
      </c>
      <c r="EA56" s="185">
        <v>0.13157894736842105</v>
      </c>
      <c r="EB56" s="185">
        <v>0.6</v>
      </c>
      <c r="EC56" s="185">
        <v>0.19999999999999998</v>
      </c>
      <c r="ED56" s="185">
        <v>0.19999999999999998</v>
      </c>
      <c r="EE56" s="185">
        <v>0</v>
      </c>
      <c r="EF56" s="185">
        <v>0</v>
      </c>
      <c r="EG56" s="184">
        <v>5</v>
      </c>
      <c r="EH56" s="185">
        <v>0.13157894736842105</v>
      </c>
      <c r="EI56" s="185">
        <v>0.78378378378378377</v>
      </c>
      <c r="EJ56" s="185">
        <v>0.1891891891891892</v>
      </c>
      <c r="EK56" s="185">
        <v>2.7027027027027029E-2</v>
      </c>
      <c r="EL56" s="185">
        <v>0</v>
      </c>
      <c r="EM56" s="185">
        <v>0</v>
      </c>
      <c r="EN56" s="184">
        <v>37</v>
      </c>
      <c r="EO56" s="185">
        <v>0.97368421052631582</v>
      </c>
      <c r="EP56" s="185">
        <v>0.76923076923076927</v>
      </c>
      <c r="EQ56" s="185">
        <v>0.19230769230769232</v>
      </c>
      <c r="ER56" s="185">
        <v>3.8461538461538464E-2</v>
      </c>
      <c r="ES56" s="185">
        <v>0</v>
      </c>
      <c r="ET56" s="185">
        <v>0</v>
      </c>
      <c r="EU56" s="184">
        <v>26</v>
      </c>
      <c r="EV56" s="185">
        <v>0.68421052631578949</v>
      </c>
      <c r="EW56" s="185">
        <v>0.64285714285714279</v>
      </c>
      <c r="EX56" s="185">
        <v>0.3214285714285714</v>
      </c>
      <c r="EY56" s="185">
        <v>3.5714285714285712E-2</v>
      </c>
      <c r="EZ56" s="185">
        <v>0</v>
      </c>
      <c r="FA56" s="185">
        <v>0</v>
      </c>
      <c r="FB56" s="184">
        <v>28</v>
      </c>
      <c r="FC56" s="185">
        <v>0.73684210526315785</v>
      </c>
      <c r="FD56" s="185">
        <v>0.92592592592592593</v>
      </c>
      <c r="FE56" s="185">
        <v>7.407407407407407E-2</v>
      </c>
      <c r="FF56" s="185">
        <v>0</v>
      </c>
      <c r="FG56" s="185">
        <v>0</v>
      </c>
      <c r="FH56" s="185">
        <v>0</v>
      </c>
      <c r="FI56" s="184">
        <v>27</v>
      </c>
      <c r="FJ56" s="185">
        <v>0.71052631578947367</v>
      </c>
      <c r="FK56" s="185">
        <v>0.96296296296296291</v>
      </c>
      <c r="FL56" s="185">
        <v>3.7037037037037035E-2</v>
      </c>
      <c r="FM56" s="185">
        <v>0</v>
      </c>
      <c r="FN56" s="185">
        <v>0</v>
      </c>
      <c r="FO56" s="185">
        <v>0</v>
      </c>
      <c r="FP56" s="184">
        <v>27</v>
      </c>
      <c r="FQ56" s="185">
        <v>0.71052631578947367</v>
      </c>
      <c r="FR56" s="185">
        <v>0.6</v>
      </c>
      <c r="FS56" s="185">
        <v>0.26666666666666666</v>
      </c>
      <c r="FT56" s="185">
        <v>6.6666666666666666E-2</v>
      </c>
      <c r="FU56" s="185">
        <v>6.6666666666666666E-2</v>
      </c>
      <c r="FV56" s="185">
        <v>0</v>
      </c>
      <c r="FW56" s="184">
        <v>15</v>
      </c>
      <c r="FX56" s="185">
        <v>0.39473684210526316</v>
      </c>
      <c r="FY56" s="185">
        <v>0.82352941176470595</v>
      </c>
      <c r="FZ56" s="185">
        <v>0.11764705882352941</v>
      </c>
      <c r="GA56" s="185">
        <v>5.8823529411764705E-2</v>
      </c>
      <c r="GB56" s="185">
        <v>0</v>
      </c>
      <c r="GC56" s="185">
        <v>0</v>
      </c>
      <c r="GD56" s="184">
        <v>17</v>
      </c>
      <c r="GE56" s="185">
        <v>0.44736842105263158</v>
      </c>
      <c r="GF56" s="185">
        <v>0.79999999999999993</v>
      </c>
      <c r="GG56" s="185">
        <v>9.9999999999999992E-2</v>
      </c>
      <c r="GH56" s="185">
        <v>9.9999999999999992E-2</v>
      </c>
      <c r="GI56" s="185">
        <v>0</v>
      </c>
      <c r="GJ56" s="185">
        <v>0</v>
      </c>
      <c r="GK56" s="184">
        <v>10</v>
      </c>
      <c r="GL56" s="185">
        <v>0.26315789473684209</v>
      </c>
      <c r="GM56" s="187" t="s">
        <v>232</v>
      </c>
      <c r="GN56" s="187" t="s">
        <v>232</v>
      </c>
      <c r="GO56" s="187" t="s">
        <v>232</v>
      </c>
      <c r="GP56" s="187" t="s">
        <v>232</v>
      </c>
      <c r="GQ56" s="187" t="s">
        <v>232</v>
      </c>
      <c r="GR56" s="184">
        <v>0</v>
      </c>
      <c r="GS56" s="185">
        <v>0</v>
      </c>
      <c r="GT56" s="187" t="s">
        <v>232</v>
      </c>
      <c r="GU56" s="187" t="s">
        <v>232</v>
      </c>
      <c r="GV56" s="187" t="s">
        <v>232</v>
      </c>
      <c r="GW56" s="187" t="s">
        <v>232</v>
      </c>
      <c r="GX56" s="187" t="s">
        <v>232</v>
      </c>
      <c r="GY56" s="184">
        <v>0</v>
      </c>
      <c r="GZ56" s="185">
        <v>0</v>
      </c>
      <c r="HA56" s="187" t="s">
        <v>232</v>
      </c>
      <c r="HB56" s="187" t="s">
        <v>232</v>
      </c>
      <c r="HC56" s="187" t="s">
        <v>232</v>
      </c>
      <c r="HD56" s="187" t="s">
        <v>232</v>
      </c>
      <c r="HE56" s="187" t="s">
        <v>232</v>
      </c>
      <c r="HF56" s="184">
        <v>0</v>
      </c>
      <c r="HG56" s="185">
        <v>0</v>
      </c>
      <c r="HH56" s="186">
        <v>9.2432432432432439</v>
      </c>
      <c r="HI56" s="184">
        <v>37</v>
      </c>
      <c r="HJ56" s="185">
        <v>0.97368421052631582</v>
      </c>
      <c r="HK56" s="185">
        <v>0.68421052631578938</v>
      </c>
      <c r="HL56" s="185">
        <v>0.13157894736842105</v>
      </c>
      <c r="HM56" s="185">
        <v>0.15789473684210525</v>
      </c>
      <c r="HN56" s="185">
        <v>2.6315789473684209E-2</v>
      </c>
      <c r="HO56" s="185">
        <v>0</v>
      </c>
      <c r="HP56" s="184">
        <v>38</v>
      </c>
      <c r="HQ56" s="185">
        <v>1</v>
      </c>
      <c r="HR56" s="185">
        <v>0.5</v>
      </c>
      <c r="HS56" s="185">
        <v>0</v>
      </c>
      <c r="HT56" s="185">
        <v>0.13157894736842105</v>
      </c>
      <c r="HU56" s="185">
        <v>0.23684210526315788</v>
      </c>
      <c r="HV56" s="185">
        <v>0</v>
      </c>
      <c r="HW56" s="185">
        <v>0</v>
      </c>
      <c r="HX56" s="185">
        <v>0.10526315789473684</v>
      </c>
      <c r="HY56" s="185">
        <v>5.2631578947368418E-2</v>
      </c>
      <c r="HZ56" s="185">
        <v>2.6315789473684209E-2</v>
      </c>
      <c r="IA56" s="185">
        <v>0.26315789473684209</v>
      </c>
      <c r="IB56" s="184">
        <v>38</v>
      </c>
      <c r="IC56" s="185">
        <v>1</v>
      </c>
      <c r="ID56" s="186">
        <v>2.5</v>
      </c>
      <c r="IE56" s="184">
        <v>32</v>
      </c>
      <c r="IF56" s="185">
        <v>0.84210526315789469</v>
      </c>
      <c r="IG56" s="185">
        <v>0.60526315789473684</v>
      </c>
      <c r="IH56" s="185">
        <v>1</v>
      </c>
      <c r="II56" s="185">
        <v>0</v>
      </c>
      <c r="IJ56" s="184">
        <v>35</v>
      </c>
      <c r="IK56" s="185">
        <v>0.92105263157894735</v>
      </c>
      <c r="IL56" s="185">
        <v>1</v>
      </c>
      <c r="IM56" s="185">
        <v>0</v>
      </c>
      <c r="IN56" s="184">
        <v>12</v>
      </c>
      <c r="IO56" s="185">
        <v>0.31578947368421051</v>
      </c>
      <c r="IP56" s="185">
        <v>1</v>
      </c>
      <c r="IQ56" s="185">
        <v>0</v>
      </c>
      <c r="IR56" s="184">
        <v>31</v>
      </c>
      <c r="IS56" s="185">
        <v>0.81578947368421051</v>
      </c>
      <c r="IT56" s="185">
        <v>1</v>
      </c>
      <c r="IU56" s="185">
        <v>0</v>
      </c>
      <c r="IV56" s="184">
        <v>35</v>
      </c>
      <c r="IW56" s="185">
        <v>0.92105263157894735</v>
      </c>
      <c r="IX56" s="185">
        <v>1</v>
      </c>
      <c r="IY56" s="185">
        <v>0</v>
      </c>
      <c r="IZ56" s="184">
        <v>35</v>
      </c>
      <c r="JA56" s="185">
        <v>0.92105263157894735</v>
      </c>
      <c r="JB56" s="185">
        <v>0.44736842105263158</v>
      </c>
      <c r="JC56" s="185">
        <v>0.51351351351351349</v>
      </c>
      <c r="JD56" s="185">
        <v>0.48648648648648646</v>
      </c>
      <c r="JE56" s="184">
        <v>37</v>
      </c>
      <c r="JF56" s="185">
        <v>0.97368421052631582</v>
      </c>
      <c r="JG56" s="185">
        <v>0</v>
      </c>
      <c r="JH56" s="185">
        <v>3.4482758620689655E-2</v>
      </c>
      <c r="JI56" s="185">
        <v>0.41379310344827586</v>
      </c>
      <c r="JJ56" s="185">
        <v>0.37931034482758619</v>
      </c>
      <c r="JK56" s="185">
        <v>0.17241379310344829</v>
      </c>
      <c r="JL56" s="184">
        <v>29</v>
      </c>
      <c r="JM56" s="185">
        <v>0.76315789473684215</v>
      </c>
      <c r="JN56" s="184">
        <v>34</v>
      </c>
      <c r="JO56" s="185">
        <v>0.89473684210526316</v>
      </c>
      <c r="JP56" s="185">
        <v>0</v>
      </c>
      <c r="JQ56" s="185">
        <v>0.5</v>
      </c>
      <c r="JR56" s="185">
        <v>0</v>
      </c>
      <c r="JS56" s="185">
        <v>0.5</v>
      </c>
      <c r="JT56" s="185">
        <v>0</v>
      </c>
      <c r="JU56" s="184">
        <v>2</v>
      </c>
      <c r="JV56" s="185">
        <v>5.2631578947368418E-2</v>
      </c>
      <c r="JW56" s="185">
        <v>0</v>
      </c>
      <c r="JX56" s="185">
        <v>0</v>
      </c>
      <c r="JY56" s="185">
        <v>0</v>
      </c>
      <c r="JZ56" s="185">
        <v>1</v>
      </c>
      <c r="KA56" s="185">
        <v>0</v>
      </c>
      <c r="KB56" s="184">
        <v>37</v>
      </c>
      <c r="KC56" s="185">
        <v>0.97368421052631582</v>
      </c>
      <c r="KD56" s="185">
        <v>0.77142857142857135</v>
      </c>
      <c r="KE56" s="185">
        <v>0.11428571428571428</v>
      </c>
      <c r="KF56" s="185">
        <v>0.11428571428571428</v>
      </c>
      <c r="KG56" s="185">
        <v>2.8571428571428571E-2</v>
      </c>
      <c r="KH56" s="185">
        <v>0</v>
      </c>
      <c r="KI56" s="185">
        <v>2.8571428571428571E-2</v>
      </c>
      <c r="KJ56" s="185">
        <v>2.8571428571428571E-2</v>
      </c>
      <c r="KK56" s="185">
        <v>5.7142857142857141E-2</v>
      </c>
      <c r="KL56" s="185">
        <v>0</v>
      </c>
      <c r="KM56" s="184">
        <v>35</v>
      </c>
      <c r="KN56" s="188">
        <v>0.92105263157894735</v>
      </c>
    </row>
    <row r="57" spans="1:300" s="150" customFormat="1" ht="24" customHeight="1" x14ac:dyDescent="0.25">
      <c r="A57" s="173">
        <v>190</v>
      </c>
      <c r="B57" s="174" t="s">
        <v>280</v>
      </c>
      <c r="C57" s="175" t="s">
        <v>4</v>
      </c>
      <c r="D57" s="175" t="s">
        <v>0</v>
      </c>
      <c r="E57" s="176">
        <v>118</v>
      </c>
      <c r="F57" s="177">
        <v>0.1391304347826087</v>
      </c>
      <c r="G57" s="177">
        <v>0.86086956521739133</v>
      </c>
      <c r="H57" s="176">
        <v>115</v>
      </c>
      <c r="I57" s="177">
        <v>0.97457627118644063</v>
      </c>
      <c r="J57" s="177">
        <v>0.88235294117647056</v>
      </c>
      <c r="K57" s="177">
        <v>0.1176470588235294</v>
      </c>
      <c r="L57" s="176">
        <v>102</v>
      </c>
      <c r="M57" s="177">
        <v>0.86440677966101698</v>
      </c>
      <c r="N57" s="177">
        <v>0.68367346938775508</v>
      </c>
      <c r="O57" s="177">
        <v>0.31632653061224486</v>
      </c>
      <c r="P57" s="176">
        <v>98</v>
      </c>
      <c r="Q57" s="177">
        <v>0.83050847457627119</v>
      </c>
      <c r="R57" s="177">
        <v>0.12931034482758622</v>
      </c>
      <c r="S57" s="177">
        <v>0.12068965517241381</v>
      </c>
      <c r="T57" s="177">
        <v>0.39655172413793105</v>
      </c>
      <c r="U57" s="177">
        <v>2.5862068965517241E-2</v>
      </c>
      <c r="V57" s="177">
        <v>0.31896551724137934</v>
      </c>
      <c r="W57" s="177">
        <v>3.4482758620689655E-2</v>
      </c>
      <c r="X57" s="177">
        <v>5.1724137931034482E-2</v>
      </c>
      <c r="Y57" s="177">
        <v>7.7586206896551727E-2</v>
      </c>
      <c r="Z57" s="177">
        <v>9.4827586206896561E-2</v>
      </c>
      <c r="AA57" s="177">
        <v>7.7586206896551727E-2</v>
      </c>
      <c r="AB57" s="177">
        <v>4.3103448275862072E-2</v>
      </c>
      <c r="AC57" s="177">
        <v>0.18103448275862069</v>
      </c>
      <c r="AD57" s="176">
        <v>116</v>
      </c>
      <c r="AE57" s="177">
        <v>0.98305084745762716</v>
      </c>
      <c r="AF57" s="177">
        <v>0.70338983050847459</v>
      </c>
      <c r="AG57" s="176">
        <v>83</v>
      </c>
      <c r="AH57" s="177">
        <v>0.3936170212765957</v>
      </c>
      <c r="AI57" s="177">
        <v>0.26595744680851063</v>
      </c>
      <c r="AJ57" s="177">
        <v>9.5744680851063815E-2</v>
      </c>
      <c r="AK57" s="177">
        <v>0.25531914893617019</v>
      </c>
      <c r="AL57" s="177">
        <v>0.44680851063829785</v>
      </c>
      <c r="AM57" s="177">
        <v>0.32978723404255317</v>
      </c>
      <c r="AN57" s="177">
        <v>0.35106382978723405</v>
      </c>
      <c r="AO57" s="177">
        <v>0.20212765957446807</v>
      </c>
      <c r="AP57" s="177">
        <v>0.14893617021276595</v>
      </c>
      <c r="AQ57" s="177">
        <v>0.14893617021276595</v>
      </c>
      <c r="AR57" s="176">
        <v>94</v>
      </c>
      <c r="AS57" s="177">
        <v>0.79661016949152541</v>
      </c>
      <c r="AT57" s="178">
        <v>9.6999999999999993</v>
      </c>
      <c r="AU57" s="176">
        <v>110</v>
      </c>
      <c r="AV57" s="177">
        <v>0.93220338983050843</v>
      </c>
      <c r="AW57" s="178">
        <v>9.8181818181818183</v>
      </c>
      <c r="AX57" s="176">
        <v>110</v>
      </c>
      <c r="AY57" s="177">
        <v>0.93220338983050843</v>
      </c>
      <c r="AZ57" s="178">
        <v>9.8000000000000007</v>
      </c>
      <c r="BA57" s="176">
        <v>105</v>
      </c>
      <c r="BB57" s="177">
        <v>0.88983050847457623</v>
      </c>
      <c r="BC57" s="177">
        <v>0.86842105263157898</v>
      </c>
      <c r="BD57" s="177">
        <v>0.11403508771929825</v>
      </c>
      <c r="BE57" s="177">
        <v>8.771929824561403E-3</v>
      </c>
      <c r="BF57" s="177">
        <v>8.771929824561403E-3</v>
      </c>
      <c r="BG57" s="177">
        <v>0</v>
      </c>
      <c r="BH57" s="176">
        <v>114</v>
      </c>
      <c r="BI57" s="177">
        <v>0.96610169491525422</v>
      </c>
      <c r="BJ57" s="177">
        <v>0.92035398230088494</v>
      </c>
      <c r="BK57" s="177">
        <v>6.1946902654867256E-2</v>
      </c>
      <c r="BL57" s="177">
        <v>1.7699115044247787E-2</v>
      </c>
      <c r="BM57" s="177">
        <v>0</v>
      </c>
      <c r="BN57" s="177">
        <v>0</v>
      </c>
      <c r="BO57" s="176">
        <v>113</v>
      </c>
      <c r="BP57" s="177">
        <v>0.9576271186440678</v>
      </c>
      <c r="BQ57" s="177">
        <v>0.90434782608695652</v>
      </c>
      <c r="BR57" s="177">
        <v>8.6956521739130446E-2</v>
      </c>
      <c r="BS57" s="177">
        <v>0</v>
      </c>
      <c r="BT57" s="177">
        <v>0</v>
      </c>
      <c r="BU57" s="177">
        <v>8.6956521739130436E-3</v>
      </c>
      <c r="BV57" s="176">
        <v>115</v>
      </c>
      <c r="BW57" s="177">
        <v>0.97457627118644063</v>
      </c>
      <c r="BX57" s="177">
        <v>0.97413793103448287</v>
      </c>
      <c r="BY57" s="177">
        <v>1.7241379310344827E-2</v>
      </c>
      <c r="BZ57" s="177">
        <v>0</v>
      </c>
      <c r="CA57" s="177">
        <v>8.6206896551724137E-3</v>
      </c>
      <c r="CB57" s="177">
        <v>0</v>
      </c>
      <c r="CC57" s="176">
        <v>116</v>
      </c>
      <c r="CD57" s="177">
        <v>0.98305084745762716</v>
      </c>
      <c r="CE57" s="177">
        <v>0.87387387387387383</v>
      </c>
      <c r="CF57" s="177">
        <v>0.10810810810810811</v>
      </c>
      <c r="CG57" s="177">
        <v>1.8018018018018018E-2</v>
      </c>
      <c r="CH57" s="177">
        <v>0</v>
      </c>
      <c r="CI57" s="177">
        <v>0</v>
      </c>
      <c r="CJ57" s="176">
        <v>111</v>
      </c>
      <c r="CK57" s="177">
        <v>0.94067796610169496</v>
      </c>
      <c r="CL57" s="177">
        <v>0.99137931034482762</v>
      </c>
      <c r="CM57" s="177">
        <v>8.6206896551724137E-3</v>
      </c>
      <c r="CN57" s="177">
        <v>0</v>
      </c>
      <c r="CO57" s="177">
        <v>0</v>
      </c>
      <c r="CP57" s="177">
        <v>0</v>
      </c>
      <c r="CQ57" s="176">
        <v>116</v>
      </c>
      <c r="CR57" s="177">
        <v>0.98305084745762716</v>
      </c>
      <c r="CS57" s="177">
        <v>0.93548387096774188</v>
      </c>
      <c r="CT57" s="177">
        <v>6.4516129032258063E-2</v>
      </c>
      <c r="CU57" s="177">
        <v>0</v>
      </c>
      <c r="CV57" s="177">
        <v>0</v>
      </c>
      <c r="CW57" s="177">
        <v>0</v>
      </c>
      <c r="CX57" s="176">
        <v>31</v>
      </c>
      <c r="CY57" s="177">
        <v>0.26271186440677968</v>
      </c>
      <c r="CZ57" s="177">
        <v>0.56666666666666676</v>
      </c>
      <c r="DA57" s="177">
        <v>0.33333333333333337</v>
      </c>
      <c r="DB57" s="177">
        <v>6.6666666666666666E-2</v>
      </c>
      <c r="DC57" s="177">
        <v>3.3333333333333333E-2</v>
      </c>
      <c r="DD57" s="177">
        <v>0</v>
      </c>
      <c r="DE57" s="176">
        <v>30</v>
      </c>
      <c r="DF57" s="177">
        <v>0.25423728813559321</v>
      </c>
      <c r="DG57" s="177">
        <v>0.61764705882352933</v>
      </c>
      <c r="DH57" s="177">
        <v>0.29411764705882354</v>
      </c>
      <c r="DI57" s="177">
        <v>5.8823529411764705E-2</v>
      </c>
      <c r="DJ57" s="177">
        <v>2.9411764705882353E-2</v>
      </c>
      <c r="DK57" s="177">
        <v>0</v>
      </c>
      <c r="DL57" s="176">
        <v>34</v>
      </c>
      <c r="DM57" s="177">
        <v>0.28813559322033899</v>
      </c>
      <c r="DN57" s="177">
        <v>0.66666666666666663</v>
      </c>
      <c r="DO57" s="177">
        <v>0.27272727272727271</v>
      </c>
      <c r="DP57" s="177">
        <v>3.0303030303030304E-2</v>
      </c>
      <c r="DQ57" s="177">
        <v>3.0303030303030304E-2</v>
      </c>
      <c r="DR57" s="177">
        <v>0</v>
      </c>
      <c r="DS57" s="176">
        <v>33</v>
      </c>
      <c r="DT57" s="177">
        <v>0.27966101694915252</v>
      </c>
      <c r="DU57" s="177">
        <v>0.64285714285714279</v>
      </c>
      <c r="DV57" s="177">
        <v>0.35714285714285715</v>
      </c>
      <c r="DW57" s="177">
        <v>0</v>
      </c>
      <c r="DX57" s="177">
        <v>0</v>
      </c>
      <c r="DY57" s="177">
        <v>0</v>
      </c>
      <c r="DZ57" s="176">
        <v>28</v>
      </c>
      <c r="EA57" s="177">
        <v>0.23728813559322035</v>
      </c>
      <c r="EB57" s="177">
        <v>0.56521739130434789</v>
      </c>
      <c r="EC57" s="177">
        <v>0.43478260869565222</v>
      </c>
      <c r="ED57" s="177">
        <v>0</v>
      </c>
      <c r="EE57" s="177">
        <v>0</v>
      </c>
      <c r="EF57" s="177">
        <v>0</v>
      </c>
      <c r="EG57" s="176">
        <v>23</v>
      </c>
      <c r="EH57" s="177">
        <v>0.19491525423728814</v>
      </c>
      <c r="EI57" s="177">
        <v>0.86086956521739133</v>
      </c>
      <c r="EJ57" s="177">
        <v>0.12173913043478263</v>
      </c>
      <c r="EK57" s="177">
        <v>1.7391304347826087E-2</v>
      </c>
      <c r="EL57" s="177">
        <v>0</v>
      </c>
      <c r="EM57" s="177">
        <v>0</v>
      </c>
      <c r="EN57" s="176">
        <v>115</v>
      </c>
      <c r="EO57" s="177">
        <v>0.97457627118644063</v>
      </c>
      <c r="EP57" s="177">
        <v>0.74117647058823533</v>
      </c>
      <c r="EQ57" s="177">
        <v>0.23529411764705882</v>
      </c>
      <c r="ER57" s="177">
        <v>2.3529411764705882E-2</v>
      </c>
      <c r="ES57" s="177">
        <v>0</v>
      </c>
      <c r="ET57" s="177">
        <v>0</v>
      </c>
      <c r="EU57" s="176">
        <v>85</v>
      </c>
      <c r="EV57" s="177">
        <v>0.72033898305084743</v>
      </c>
      <c r="EW57" s="177">
        <v>0.78461538461538471</v>
      </c>
      <c r="EX57" s="177">
        <v>0.2</v>
      </c>
      <c r="EY57" s="177">
        <v>1.5384615384615385E-2</v>
      </c>
      <c r="EZ57" s="177">
        <v>0</v>
      </c>
      <c r="FA57" s="177">
        <v>0</v>
      </c>
      <c r="FB57" s="176">
        <v>65</v>
      </c>
      <c r="FC57" s="177">
        <v>0.55084745762711862</v>
      </c>
      <c r="FD57" s="177">
        <v>0.87640449438202239</v>
      </c>
      <c r="FE57" s="177">
        <v>8.98876404494382E-2</v>
      </c>
      <c r="FF57" s="177">
        <v>2.247191011235955E-2</v>
      </c>
      <c r="FG57" s="177">
        <v>1.1235955056179775E-2</v>
      </c>
      <c r="FH57" s="177">
        <v>0</v>
      </c>
      <c r="FI57" s="176">
        <v>89</v>
      </c>
      <c r="FJ57" s="177">
        <v>0.75423728813559321</v>
      </c>
      <c r="FK57" s="177">
        <v>0.88505747126436773</v>
      </c>
      <c r="FL57" s="177">
        <v>0.11494252873563218</v>
      </c>
      <c r="FM57" s="177">
        <v>0</v>
      </c>
      <c r="FN57" s="177">
        <v>0</v>
      </c>
      <c r="FO57" s="177">
        <v>0</v>
      </c>
      <c r="FP57" s="176">
        <v>87</v>
      </c>
      <c r="FQ57" s="177">
        <v>0.73728813559322037</v>
      </c>
      <c r="FR57" s="177">
        <v>0.71428571428571419</v>
      </c>
      <c r="FS57" s="177">
        <v>0.14285714285714285</v>
      </c>
      <c r="FT57" s="177">
        <v>2.8571428571428571E-2</v>
      </c>
      <c r="FU57" s="177">
        <v>0.11428571428571428</v>
      </c>
      <c r="FV57" s="177">
        <v>0</v>
      </c>
      <c r="FW57" s="176">
        <v>35</v>
      </c>
      <c r="FX57" s="177">
        <v>0.29661016949152541</v>
      </c>
      <c r="FY57" s="177">
        <v>0.75862068965517249</v>
      </c>
      <c r="FZ57" s="177">
        <v>0.17241379310344829</v>
      </c>
      <c r="GA57" s="177">
        <v>3.4482758620689655E-2</v>
      </c>
      <c r="GB57" s="177">
        <v>3.4482758620689655E-2</v>
      </c>
      <c r="GC57" s="177">
        <v>0</v>
      </c>
      <c r="GD57" s="176">
        <v>29</v>
      </c>
      <c r="GE57" s="177">
        <v>0.24576271186440679</v>
      </c>
      <c r="GF57" s="177">
        <v>0.80645161290322576</v>
      </c>
      <c r="GG57" s="177">
        <v>0.16129032258064516</v>
      </c>
      <c r="GH57" s="177">
        <v>0</v>
      </c>
      <c r="GI57" s="177">
        <v>3.2258064516129031E-2</v>
      </c>
      <c r="GJ57" s="177">
        <v>0</v>
      </c>
      <c r="GK57" s="176">
        <v>31</v>
      </c>
      <c r="GL57" s="177">
        <v>0.26271186440677968</v>
      </c>
      <c r="GM57" s="179" t="s">
        <v>232</v>
      </c>
      <c r="GN57" s="179" t="s">
        <v>232</v>
      </c>
      <c r="GO57" s="179" t="s">
        <v>232</v>
      </c>
      <c r="GP57" s="179" t="s">
        <v>232</v>
      </c>
      <c r="GQ57" s="179" t="s">
        <v>232</v>
      </c>
      <c r="GR57" s="176">
        <v>0</v>
      </c>
      <c r="GS57" s="177">
        <v>0</v>
      </c>
      <c r="GT57" s="179" t="s">
        <v>232</v>
      </c>
      <c r="GU57" s="179" t="s">
        <v>232</v>
      </c>
      <c r="GV57" s="179" t="s">
        <v>232</v>
      </c>
      <c r="GW57" s="179" t="s">
        <v>232</v>
      </c>
      <c r="GX57" s="179" t="s">
        <v>232</v>
      </c>
      <c r="GY57" s="176">
        <v>0</v>
      </c>
      <c r="GZ57" s="177">
        <v>0</v>
      </c>
      <c r="HA57" s="179" t="s">
        <v>232</v>
      </c>
      <c r="HB57" s="179" t="s">
        <v>232</v>
      </c>
      <c r="HC57" s="179" t="s">
        <v>232</v>
      </c>
      <c r="HD57" s="179" t="s">
        <v>232</v>
      </c>
      <c r="HE57" s="179" t="s">
        <v>232</v>
      </c>
      <c r="HF57" s="176">
        <v>0</v>
      </c>
      <c r="HG57" s="177">
        <v>0</v>
      </c>
      <c r="HH57" s="178">
        <v>9.5480769230769234</v>
      </c>
      <c r="HI57" s="176">
        <v>104</v>
      </c>
      <c r="HJ57" s="177">
        <v>0.88135593220338981</v>
      </c>
      <c r="HK57" s="177">
        <v>0.82456140350877194</v>
      </c>
      <c r="HL57" s="177">
        <v>0.12280701754385966</v>
      </c>
      <c r="HM57" s="177">
        <v>5.2631578947368418E-2</v>
      </c>
      <c r="HN57" s="177">
        <v>0</v>
      </c>
      <c r="HO57" s="177">
        <v>0</v>
      </c>
      <c r="HP57" s="176">
        <v>114</v>
      </c>
      <c r="HQ57" s="177">
        <v>0.96610169491525422</v>
      </c>
      <c r="HR57" s="177">
        <v>0.57522123893805299</v>
      </c>
      <c r="HS57" s="177">
        <v>4.4247787610619468E-2</v>
      </c>
      <c r="HT57" s="177">
        <v>6.1946902654867256E-2</v>
      </c>
      <c r="HU57" s="177">
        <v>0.12389380530973451</v>
      </c>
      <c r="HV57" s="177">
        <v>1.7699115044247787E-2</v>
      </c>
      <c r="HW57" s="177">
        <v>8.8495575221238937E-3</v>
      </c>
      <c r="HX57" s="177">
        <v>7.9646017699115043E-2</v>
      </c>
      <c r="HY57" s="177">
        <v>8.8495575221238937E-3</v>
      </c>
      <c r="HZ57" s="177">
        <v>7.0796460176991149E-2</v>
      </c>
      <c r="IA57" s="177">
        <v>0.18584070796460175</v>
      </c>
      <c r="IB57" s="176">
        <v>113</v>
      </c>
      <c r="IC57" s="177">
        <v>0.9576271186440678</v>
      </c>
      <c r="ID57" s="178">
        <v>3.4352941176470586</v>
      </c>
      <c r="IE57" s="176">
        <v>85</v>
      </c>
      <c r="IF57" s="177">
        <v>0.72033898305084743</v>
      </c>
      <c r="IG57" s="177">
        <v>0.28813559322033899</v>
      </c>
      <c r="IH57" s="177">
        <v>1</v>
      </c>
      <c r="II57" s="177">
        <v>0</v>
      </c>
      <c r="IJ57" s="176">
        <v>102</v>
      </c>
      <c r="IK57" s="177">
        <v>0.86440677966101698</v>
      </c>
      <c r="IL57" s="177">
        <v>0.89130434782608703</v>
      </c>
      <c r="IM57" s="177">
        <v>0.10869565217391305</v>
      </c>
      <c r="IN57" s="176">
        <v>46</v>
      </c>
      <c r="IO57" s="177">
        <v>0.38983050847457629</v>
      </c>
      <c r="IP57" s="177">
        <v>0.98684210526315796</v>
      </c>
      <c r="IQ57" s="177">
        <v>1.3157894736842105E-2</v>
      </c>
      <c r="IR57" s="176">
        <v>76</v>
      </c>
      <c r="IS57" s="177">
        <v>0.64406779661016944</v>
      </c>
      <c r="IT57" s="177">
        <v>1</v>
      </c>
      <c r="IU57" s="177">
        <v>0</v>
      </c>
      <c r="IV57" s="176">
        <v>107</v>
      </c>
      <c r="IW57" s="177">
        <v>0.90677966101694918</v>
      </c>
      <c r="IX57" s="177">
        <v>0.98989898989898994</v>
      </c>
      <c r="IY57" s="177">
        <v>1.01010101010101E-2</v>
      </c>
      <c r="IZ57" s="176">
        <v>99</v>
      </c>
      <c r="JA57" s="177">
        <v>0.83898305084745761</v>
      </c>
      <c r="JB57" s="177">
        <v>0.22033898305084745</v>
      </c>
      <c r="JC57" s="177">
        <v>0.40178571428571425</v>
      </c>
      <c r="JD57" s="177">
        <v>0.5982142857142857</v>
      </c>
      <c r="JE57" s="176">
        <v>112</v>
      </c>
      <c r="JF57" s="177">
        <v>0.94915254237288138</v>
      </c>
      <c r="JG57" s="177">
        <v>1.9801980198019802E-2</v>
      </c>
      <c r="JH57" s="177">
        <v>9.9009900990099015E-2</v>
      </c>
      <c r="JI57" s="177">
        <v>0.36633663366336633</v>
      </c>
      <c r="JJ57" s="177">
        <v>0.35643564356435642</v>
      </c>
      <c r="JK57" s="177">
        <v>0.15841584158415842</v>
      </c>
      <c r="JL57" s="176">
        <v>101</v>
      </c>
      <c r="JM57" s="177">
        <v>0.85593220338983056</v>
      </c>
      <c r="JN57" s="176">
        <v>95</v>
      </c>
      <c r="JO57" s="177">
        <v>0.80508474576271183</v>
      </c>
      <c r="JP57" s="179">
        <v>0</v>
      </c>
      <c r="JQ57" s="179">
        <v>0.5</v>
      </c>
      <c r="JR57" s="179">
        <v>0</v>
      </c>
      <c r="JS57" s="179">
        <v>0</v>
      </c>
      <c r="JT57" s="179">
        <v>0.5</v>
      </c>
      <c r="JU57" s="176">
        <v>4</v>
      </c>
      <c r="JV57" s="177">
        <v>3.3898305084745763E-2</v>
      </c>
      <c r="JW57" s="177">
        <v>9.0090090090090089E-3</v>
      </c>
      <c r="JX57" s="177">
        <v>0</v>
      </c>
      <c r="JY57" s="177">
        <v>2.7027027027027029E-2</v>
      </c>
      <c r="JZ57" s="177">
        <v>0.96396396396396411</v>
      </c>
      <c r="KA57" s="177">
        <v>0</v>
      </c>
      <c r="KB57" s="176">
        <v>111</v>
      </c>
      <c r="KC57" s="177">
        <v>0.94067796610169496</v>
      </c>
      <c r="KD57" s="177">
        <v>0.88888888888888884</v>
      </c>
      <c r="KE57" s="177">
        <v>4.0404040404040401E-2</v>
      </c>
      <c r="KF57" s="177">
        <v>3.03030303030303E-2</v>
      </c>
      <c r="KG57" s="177">
        <v>3.03030303030303E-2</v>
      </c>
      <c r="KH57" s="177">
        <v>0</v>
      </c>
      <c r="KI57" s="177">
        <v>2.02020202020202E-2</v>
      </c>
      <c r="KJ57" s="177">
        <v>1.01010101010101E-2</v>
      </c>
      <c r="KK57" s="177">
        <v>2.02020202020202E-2</v>
      </c>
      <c r="KL57" s="177">
        <v>0</v>
      </c>
      <c r="KM57" s="176">
        <v>99</v>
      </c>
      <c r="KN57" s="180">
        <v>0.83898305084745761</v>
      </c>
    </row>
    <row r="58" spans="1:300" s="150" customFormat="1" ht="24" customHeight="1" x14ac:dyDescent="0.25">
      <c r="A58" s="181">
        <v>191</v>
      </c>
      <c r="B58" s="182" t="s">
        <v>281</v>
      </c>
      <c r="C58" s="183" t="s">
        <v>4</v>
      </c>
      <c r="D58" s="183" t="s">
        <v>0</v>
      </c>
      <c r="E58" s="184">
        <v>167</v>
      </c>
      <c r="F58" s="185">
        <v>0.15483870967741936</v>
      </c>
      <c r="G58" s="185">
        <v>0.8451612903225808</v>
      </c>
      <c r="H58" s="184">
        <v>155</v>
      </c>
      <c r="I58" s="185">
        <v>0.92814371257485029</v>
      </c>
      <c r="J58" s="185">
        <v>0.85384615384615392</v>
      </c>
      <c r="K58" s="185">
        <v>0.14615384615384616</v>
      </c>
      <c r="L58" s="184">
        <v>130</v>
      </c>
      <c r="M58" s="185">
        <v>0.77844311377245512</v>
      </c>
      <c r="N58" s="185">
        <v>0.62096774193548387</v>
      </c>
      <c r="O58" s="185">
        <v>0.37903225806451613</v>
      </c>
      <c r="P58" s="184">
        <v>124</v>
      </c>
      <c r="Q58" s="185">
        <v>0.74251497005988021</v>
      </c>
      <c r="R58" s="185">
        <v>8.9743589743589744E-2</v>
      </c>
      <c r="S58" s="185">
        <v>8.3333333333333329E-2</v>
      </c>
      <c r="T58" s="185">
        <v>0.44871794871794868</v>
      </c>
      <c r="U58" s="185">
        <v>3.2051282051282048E-2</v>
      </c>
      <c r="V58" s="185">
        <v>0.34615384615384615</v>
      </c>
      <c r="W58" s="185">
        <v>1.9230769230769228E-2</v>
      </c>
      <c r="X58" s="185">
        <v>2.564102564102564E-2</v>
      </c>
      <c r="Y58" s="185">
        <v>2.564102564102564E-2</v>
      </c>
      <c r="Z58" s="185">
        <v>6.4102564102564097E-2</v>
      </c>
      <c r="AA58" s="185">
        <v>0.10897435897435898</v>
      </c>
      <c r="AB58" s="185">
        <v>6.41025641025641E-3</v>
      </c>
      <c r="AC58" s="185">
        <v>0.16025641025641024</v>
      </c>
      <c r="AD58" s="184">
        <v>156</v>
      </c>
      <c r="AE58" s="185">
        <v>0.93413173652694614</v>
      </c>
      <c r="AF58" s="185">
        <v>0.67664670658682635</v>
      </c>
      <c r="AG58" s="184">
        <v>113</v>
      </c>
      <c r="AH58" s="185">
        <v>0.48175182481751827</v>
      </c>
      <c r="AI58" s="185">
        <v>0.43795620437956201</v>
      </c>
      <c r="AJ58" s="185">
        <v>0.11678832116788321</v>
      </c>
      <c r="AK58" s="185">
        <v>0.43065693430656932</v>
      </c>
      <c r="AL58" s="185">
        <v>0.48175182481751827</v>
      </c>
      <c r="AM58" s="185">
        <v>0.2992700729927007</v>
      </c>
      <c r="AN58" s="185">
        <v>0.3430656934306569</v>
      </c>
      <c r="AO58" s="185">
        <v>0.145985401459854</v>
      </c>
      <c r="AP58" s="185">
        <v>0.12408759124087591</v>
      </c>
      <c r="AQ58" s="185">
        <v>0.16058394160583941</v>
      </c>
      <c r="AR58" s="184">
        <v>137</v>
      </c>
      <c r="AS58" s="185">
        <v>0.82035928143712578</v>
      </c>
      <c r="AT58" s="186">
        <v>9.7708333333333339</v>
      </c>
      <c r="AU58" s="184">
        <v>144</v>
      </c>
      <c r="AV58" s="185">
        <v>0.86227544910179643</v>
      </c>
      <c r="AW58" s="186">
        <v>9.9034482758620683</v>
      </c>
      <c r="AX58" s="184">
        <v>145</v>
      </c>
      <c r="AY58" s="185">
        <v>0.86826347305389218</v>
      </c>
      <c r="AZ58" s="186">
        <v>9.8613138686131379</v>
      </c>
      <c r="BA58" s="184">
        <v>137</v>
      </c>
      <c r="BB58" s="185">
        <v>0.82035928143712578</v>
      </c>
      <c r="BC58" s="185">
        <v>0.83018867924528306</v>
      </c>
      <c r="BD58" s="185">
        <v>0.14465408805031446</v>
      </c>
      <c r="BE58" s="185">
        <v>1.8867924528301886E-2</v>
      </c>
      <c r="BF58" s="185">
        <v>0</v>
      </c>
      <c r="BG58" s="185">
        <v>6.2893081761006293E-3</v>
      </c>
      <c r="BH58" s="184">
        <v>159</v>
      </c>
      <c r="BI58" s="185">
        <v>0.95209580838323349</v>
      </c>
      <c r="BJ58" s="185">
        <v>0.87662337662337664</v>
      </c>
      <c r="BK58" s="185">
        <v>9.7402597402597393E-2</v>
      </c>
      <c r="BL58" s="185">
        <v>1.948051948051948E-2</v>
      </c>
      <c r="BM58" s="185">
        <v>6.4935064935064939E-3</v>
      </c>
      <c r="BN58" s="185">
        <v>0</v>
      </c>
      <c r="BO58" s="184">
        <v>154</v>
      </c>
      <c r="BP58" s="185">
        <v>0.92215568862275454</v>
      </c>
      <c r="BQ58" s="185">
        <v>0.60759493670886078</v>
      </c>
      <c r="BR58" s="185">
        <v>0.310126582278481</v>
      </c>
      <c r="BS58" s="185">
        <v>6.9620253164556972E-2</v>
      </c>
      <c r="BT58" s="185">
        <v>6.3291139240506328E-3</v>
      </c>
      <c r="BU58" s="185">
        <v>6.3291139240506328E-3</v>
      </c>
      <c r="BV58" s="184">
        <v>158</v>
      </c>
      <c r="BW58" s="185">
        <v>0.94610778443113774</v>
      </c>
      <c r="BX58" s="185">
        <v>0.82500000000000007</v>
      </c>
      <c r="BY58" s="185">
        <v>0.125</v>
      </c>
      <c r="BZ58" s="185">
        <v>3.7500000000000006E-2</v>
      </c>
      <c r="CA58" s="185">
        <v>1.2500000000000001E-2</v>
      </c>
      <c r="CB58" s="185">
        <v>0</v>
      </c>
      <c r="CC58" s="184">
        <v>160</v>
      </c>
      <c r="CD58" s="185">
        <v>0.95808383233532934</v>
      </c>
      <c r="CE58" s="185">
        <v>0.73026315789473684</v>
      </c>
      <c r="CF58" s="185">
        <v>0.23684210526315788</v>
      </c>
      <c r="CG58" s="185">
        <v>1.9736842105263157E-2</v>
      </c>
      <c r="CH58" s="185">
        <v>1.3157894736842105E-2</v>
      </c>
      <c r="CI58" s="185">
        <v>0</v>
      </c>
      <c r="CJ58" s="184">
        <v>152</v>
      </c>
      <c r="CK58" s="185">
        <v>0.91017964071856283</v>
      </c>
      <c r="CL58" s="185">
        <v>0.90123456790123457</v>
      </c>
      <c r="CM58" s="185">
        <v>8.6419753086419762E-2</v>
      </c>
      <c r="CN58" s="185">
        <v>1.2345679012345678E-2</v>
      </c>
      <c r="CO58" s="185">
        <v>0</v>
      </c>
      <c r="CP58" s="185">
        <v>0</v>
      </c>
      <c r="CQ58" s="184">
        <v>162</v>
      </c>
      <c r="CR58" s="185">
        <v>0.97005988023952094</v>
      </c>
      <c r="CS58" s="185">
        <v>0.77027027027027029</v>
      </c>
      <c r="CT58" s="185">
        <v>0.17567567567567569</v>
      </c>
      <c r="CU58" s="185">
        <v>1.3513513513513514E-2</v>
      </c>
      <c r="CV58" s="185">
        <v>4.0540540540540543E-2</v>
      </c>
      <c r="CW58" s="185">
        <v>0</v>
      </c>
      <c r="CX58" s="184">
        <v>74</v>
      </c>
      <c r="CY58" s="185">
        <v>0.44311377245508982</v>
      </c>
      <c r="CZ58" s="185">
        <v>0.53846153846153844</v>
      </c>
      <c r="DA58" s="185">
        <v>0.36923076923076925</v>
      </c>
      <c r="DB58" s="185">
        <v>6.1538461538461542E-2</v>
      </c>
      <c r="DC58" s="185">
        <v>3.0769230769230771E-2</v>
      </c>
      <c r="DD58" s="185">
        <v>0</v>
      </c>
      <c r="DE58" s="184">
        <v>65</v>
      </c>
      <c r="DF58" s="185">
        <v>0.38922155688622756</v>
      </c>
      <c r="DG58" s="185">
        <v>0.41095890410958896</v>
      </c>
      <c r="DH58" s="185">
        <v>0.41095890410958896</v>
      </c>
      <c r="DI58" s="185">
        <v>8.2191780821917804E-2</v>
      </c>
      <c r="DJ58" s="185">
        <v>9.5890410958904104E-2</v>
      </c>
      <c r="DK58" s="185">
        <v>0</v>
      </c>
      <c r="DL58" s="184">
        <v>73</v>
      </c>
      <c r="DM58" s="185">
        <v>0.43712574850299402</v>
      </c>
      <c r="DN58" s="185">
        <v>0.43835616438356162</v>
      </c>
      <c r="DO58" s="185">
        <v>0.34246575342465752</v>
      </c>
      <c r="DP58" s="185">
        <v>0.13698630136986301</v>
      </c>
      <c r="DQ58" s="185">
        <v>8.2191780821917804E-2</v>
      </c>
      <c r="DR58" s="185">
        <v>0</v>
      </c>
      <c r="DS58" s="184">
        <v>73</v>
      </c>
      <c r="DT58" s="185">
        <v>0.43712574850299402</v>
      </c>
      <c r="DU58" s="185">
        <v>0.46153846153846156</v>
      </c>
      <c r="DV58" s="185">
        <v>0.36923076923076925</v>
      </c>
      <c r="DW58" s="185">
        <v>0.12307692307692308</v>
      </c>
      <c r="DX58" s="185">
        <v>4.6153846153846156E-2</v>
      </c>
      <c r="DY58" s="185">
        <v>0</v>
      </c>
      <c r="DZ58" s="184">
        <v>65</v>
      </c>
      <c r="EA58" s="185">
        <v>0.38922155688622756</v>
      </c>
      <c r="EB58" s="185">
        <v>0.51999999999999991</v>
      </c>
      <c r="EC58" s="185">
        <v>0.34</v>
      </c>
      <c r="ED58" s="185">
        <v>9.9999999999999992E-2</v>
      </c>
      <c r="EE58" s="185">
        <v>0.04</v>
      </c>
      <c r="EF58" s="185">
        <v>0</v>
      </c>
      <c r="EG58" s="184">
        <v>50</v>
      </c>
      <c r="EH58" s="185">
        <v>0.29940119760479039</v>
      </c>
      <c r="EI58" s="185">
        <v>0.81578947368421051</v>
      </c>
      <c r="EJ58" s="185">
        <v>0.17763157894736842</v>
      </c>
      <c r="EK58" s="185">
        <v>6.5789473684210523E-3</v>
      </c>
      <c r="EL58" s="185">
        <v>0</v>
      </c>
      <c r="EM58" s="185">
        <v>0</v>
      </c>
      <c r="EN58" s="184">
        <v>152</v>
      </c>
      <c r="EO58" s="185">
        <v>0.91017964071856283</v>
      </c>
      <c r="EP58" s="185">
        <v>0.69090909090909092</v>
      </c>
      <c r="EQ58" s="185">
        <v>0.23636363636363636</v>
      </c>
      <c r="ER58" s="185">
        <v>7.2727272727272724E-2</v>
      </c>
      <c r="ES58" s="185">
        <v>0</v>
      </c>
      <c r="ET58" s="185">
        <v>0</v>
      </c>
      <c r="EU58" s="184">
        <v>110</v>
      </c>
      <c r="EV58" s="185">
        <v>0.6586826347305389</v>
      </c>
      <c r="EW58" s="185">
        <v>0.70329670329670324</v>
      </c>
      <c r="EX58" s="185">
        <v>0.24175824175824176</v>
      </c>
      <c r="EY58" s="185">
        <v>5.4945054945054937E-2</v>
      </c>
      <c r="EZ58" s="185">
        <v>0</v>
      </c>
      <c r="FA58" s="185">
        <v>0</v>
      </c>
      <c r="FB58" s="184">
        <v>91</v>
      </c>
      <c r="FC58" s="185">
        <v>0.54491017964071853</v>
      </c>
      <c r="FD58" s="185">
        <v>0.69767441860465107</v>
      </c>
      <c r="FE58" s="185">
        <v>0.22093023255813954</v>
      </c>
      <c r="FF58" s="185">
        <v>3.4883720930232558E-2</v>
      </c>
      <c r="FG58" s="185">
        <v>2.3255813953488372E-2</v>
      </c>
      <c r="FH58" s="185">
        <v>2.3255813953488372E-2</v>
      </c>
      <c r="FI58" s="184">
        <v>86</v>
      </c>
      <c r="FJ58" s="185">
        <v>0.51497005988023947</v>
      </c>
      <c r="FK58" s="185">
        <v>0.77922077922077915</v>
      </c>
      <c r="FL58" s="185">
        <v>0.18181818181818185</v>
      </c>
      <c r="FM58" s="185">
        <v>3.896103896103896E-2</v>
      </c>
      <c r="FN58" s="185">
        <v>0</v>
      </c>
      <c r="FO58" s="185">
        <v>0</v>
      </c>
      <c r="FP58" s="184">
        <v>77</v>
      </c>
      <c r="FQ58" s="185">
        <v>0.46107784431137727</v>
      </c>
      <c r="FR58" s="185">
        <v>0.61682242990654212</v>
      </c>
      <c r="FS58" s="185">
        <v>0.2710280373831776</v>
      </c>
      <c r="FT58" s="185">
        <v>5.6074766355140193E-2</v>
      </c>
      <c r="FU58" s="185">
        <v>4.6728971962616821E-2</v>
      </c>
      <c r="FV58" s="185">
        <v>9.3457943925233655E-3</v>
      </c>
      <c r="FW58" s="184">
        <v>107</v>
      </c>
      <c r="FX58" s="185">
        <v>0.64071856287425155</v>
      </c>
      <c r="FY58" s="185">
        <v>0.56338028169014076</v>
      </c>
      <c r="FZ58" s="185">
        <v>0.30985915492957744</v>
      </c>
      <c r="GA58" s="185">
        <v>4.2253521126760563E-2</v>
      </c>
      <c r="GB58" s="185">
        <v>8.4507042253521125E-2</v>
      </c>
      <c r="GC58" s="185">
        <v>0</v>
      </c>
      <c r="GD58" s="184">
        <v>71</v>
      </c>
      <c r="GE58" s="185">
        <v>0.42514970059880242</v>
      </c>
      <c r="GF58" s="185">
        <v>0.58139534883720934</v>
      </c>
      <c r="GG58" s="185">
        <v>0.16279069767441862</v>
      </c>
      <c r="GH58" s="185">
        <v>6.9767441860465115E-2</v>
      </c>
      <c r="GI58" s="185">
        <v>2.3255813953488372E-2</v>
      </c>
      <c r="GJ58" s="185">
        <v>0.16279069767441862</v>
      </c>
      <c r="GK58" s="184">
        <v>43</v>
      </c>
      <c r="GL58" s="185">
        <v>0.25748502994011974</v>
      </c>
      <c r="GM58" s="187" t="s">
        <v>232</v>
      </c>
      <c r="GN58" s="187" t="s">
        <v>232</v>
      </c>
      <c r="GO58" s="187" t="s">
        <v>232</v>
      </c>
      <c r="GP58" s="187" t="s">
        <v>232</v>
      </c>
      <c r="GQ58" s="187" t="s">
        <v>232</v>
      </c>
      <c r="GR58" s="184">
        <v>0</v>
      </c>
      <c r="GS58" s="185">
        <v>0</v>
      </c>
      <c r="GT58" s="187" t="s">
        <v>232</v>
      </c>
      <c r="GU58" s="187" t="s">
        <v>232</v>
      </c>
      <c r="GV58" s="187" t="s">
        <v>232</v>
      </c>
      <c r="GW58" s="187" t="s">
        <v>232</v>
      </c>
      <c r="GX58" s="187" t="s">
        <v>232</v>
      </c>
      <c r="GY58" s="184">
        <v>0</v>
      </c>
      <c r="GZ58" s="185">
        <v>0</v>
      </c>
      <c r="HA58" s="187" t="s">
        <v>232</v>
      </c>
      <c r="HB58" s="187" t="s">
        <v>232</v>
      </c>
      <c r="HC58" s="187" t="s">
        <v>232</v>
      </c>
      <c r="HD58" s="187" t="s">
        <v>232</v>
      </c>
      <c r="HE58" s="187" t="s">
        <v>232</v>
      </c>
      <c r="HF58" s="184">
        <v>0</v>
      </c>
      <c r="HG58" s="185">
        <v>0</v>
      </c>
      <c r="HH58" s="186">
        <v>9.4013605442176864</v>
      </c>
      <c r="HI58" s="184">
        <v>147</v>
      </c>
      <c r="HJ58" s="185">
        <v>0.88023952095808389</v>
      </c>
      <c r="HK58" s="185">
        <v>0.79113924050632911</v>
      </c>
      <c r="HL58" s="185">
        <v>9.4936708860759486E-2</v>
      </c>
      <c r="HM58" s="185">
        <v>0.10759493670886076</v>
      </c>
      <c r="HN58" s="185">
        <v>0</v>
      </c>
      <c r="HO58" s="185">
        <v>6.3291139240506328E-3</v>
      </c>
      <c r="HP58" s="184">
        <v>158</v>
      </c>
      <c r="HQ58" s="185">
        <v>0.94610778443113774</v>
      </c>
      <c r="HR58" s="185">
        <v>0.5</v>
      </c>
      <c r="HS58" s="185">
        <v>3.125E-2</v>
      </c>
      <c r="HT58" s="185">
        <v>0.05</v>
      </c>
      <c r="HU58" s="185">
        <v>0.11875000000000001</v>
      </c>
      <c r="HV58" s="185">
        <v>1.2500000000000001E-2</v>
      </c>
      <c r="HW58" s="185">
        <v>6.8750000000000006E-2</v>
      </c>
      <c r="HX58" s="185">
        <v>8.1250000000000003E-2</v>
      </c>
      <c r="HY58" s="185">
        <v>6.2500000000000003E-3</v>
      </c>
      <c r="HZ58" s="185">
        <v>3.125E-2</v>
      </c>
      <c r="IA58" s="185">
        <v>0.26250000000000001</v>
      </c>
      <c r="IB58" s="184">
        <v>160</v>
      </c>
      <c r="IC58" s="185">
        <v>0.95808383233532934</v>
      </c>
      <c r="ID58" s="186">
        <v>3.6880733944954129</v>
      </c>
      <c r="IE58" s="184">
        <v>109</v>
      </c>
      <c r="IF58" s="185">
        <v>0.65269461077844315</v>
      </c>
      <c r="IG58" s="185">
        <v>0.3473053892215569</v>
      </c>
      <c r="IH58" s="185">
        <v>1</v>
      </c>
      <c r="II58" s="185">
        <v>0</v>
      </c>
      <c r="IJ58" s="184">
        <v>145</v>
      </c>
      <c r="IK58" s="185">
        <v>0.86826347305389218</v>
      </c>
      <c r="IL58" s="185">
        <v>0.92307692307692313</v>
      </c>
      <c r="IM58" s="185">
        <v>7.6923076923076927E-2</v>
      </c>
      <c r="IN58" s="184">
        <v>65</v>
      </c>
      <c r="IO58" s="185">
        <v>0.38922155688622756</v>
      </c>
      <c r="IP58" s="185">
        <v>0.9904761904761904</v>
      </c>
      <c r="IQ58" s="185">
        <v>9.5238095238095229E-3</v>
      </c>
      <c r="IR58" s="184">
        <v>105</v>
      </c>
      <c r="IS58" s="185">
        <v>0.62874251497005984</v>
      </c>
      <c r="IT58" s="185">
        <v>1</v>
      </c>
      <c r="IU58" s="185">
        <v>0</v>
      </c>
      <c r="IV58" s="184">
        <v>145</v>
      </c>
      <c r="IW58" s="185">
        <v>0.86826347305389218</v>
      </c>
      <c r="IX58" s="185">
        <v>1</v>
      </c>
      <c r="IY58" s="185">
        <v>0</v>
      </c>
      <c r="IZ58" s="184">
        <v>129</v>
      </c>
      <c r="JA58" s="185">
        <v>0.77245508982035926</v>
      </c>
      <c r="JB58" s="185">
        <v>0.17964071856287425</v>
      </c>
      <c r="JC58" s="185">
        <v>0.5</v>
      </c>
      <c r="JD58" s="185">
        <v>0.5</v>
      </c>
      <c r="JE58" s="184">
        <v>158</v>
      </c>
      <c r="JF58" s="185">
        <v>0.94610778443113774</v>
      </c>
      <c r="JG58" s="185">
        <v>1.4492753623188406E-2</v>
      </c>
      <c r="JH58" s="185">
        <v>7.9710144927536239E-2</v>
      </c>
      <c r="JI58" s="185">
        <v>0.31884057971014496</v>
      </c>
      <c r="JJ58" s="185">
        <v>0.39130434782608697</v>
      </c>
      <c r="JK58" s="185">
        <v>0.19565217391304349</v>
      </c>
      <c r="JL58" s="184">
        <v>138</v>
      </c>
      <c r="JM58" s="185">
        <v>0.82634730538922152</v>
      </c>
      <c r="JN58" s="184">
        <v>139</v>
      </c>
      <c r="JO58" s="185">
        <v>0.83233532934131738</v>
      </c>
      <c r="JP58" s="185">
        <v>0</v>
      </c>
      <c r="JQ58" s="185">
        <v>0.16666666666666666</v>
      </c>
      <c r="JR58" s="185">
        <v>0</v>
      </c>
      <c r="JS58" s="185">
        <v>0.5</v>
      </c>
      <c r="JT58" s="185">
        <v>0.33333333333333331</v>
      </c>
      <c r="JU58" s="184">
        <v>6</v>
      </c>
      <c r="JV58" s="185">
        <v>3.5928143712574849E-2</v>
      </c>
      <c r="JW58" s="185">
        <v>0</v>
      </c>
      <c r="JX58" s="185">
        <v>0</v>
      </c>
      <c r="JY58" s="185">
        <v>0</v>
      </c>
      <c r="JZ58" s="185">
        <v>0.99367088607594944</v>
      </c>
      <c r="KA58" s="185">
        <v>6.3291139240506328E-3</v>
      </c>
      <c r="KB58" s="184">
        <v>158</v>
      </c>
      <c r="KC58" s="185">
        <v>0.94610778443113774</v>
      </c>
      <c r="KD58" s="185">
        <v>0.82608695652173914</v>
      </c>
      <c r="KE58" s="185">
        <v>9.420289855072464E-2</v>
      </c>
      <c r="KF58" s="185">
        <v>5.0724637681159424E-2</v>
      </c>
      <c r="KG58" s="185">
        <v>2.8985507246376812E-2</v>
      </c>
      <c r="KH58" s="185">
        <v>7.246376811594203E-3</v>
      </c>
      <c r="KI58" s="185">
        <v>7.246376811594203E-3</v>
      </c>
      <c r="KJ58" s="185">
        <v>0</v>
      </c>
      <c r="KK58" s="185">
        <v>0</v>
      </c>
      <c r="KL58" s="185">
        <v>0</v>
      </c>
      <c r="KM58" s="184">
        <v>138</v>
      </c>
      <c r="KN58" s="188">
        <v>0.82634730538922152</v>
      </c>
    </row>
    <row r="59" spans="1:300" s="150" customFormat="1" ht="24" customHeight="1" x14ac:dyDescent="0.25">
      <c r="A59" s="173">
        <v>193</v>
      </c>
      <c r="B59" s="174" t="s">
        <v>302</v>
      </c>
      <c r="C59" s="175" t="s">
        <v>5</v>
      </c>
      <c r="D59" s="175" t="s">
        <v>0</v>
      </c>
      <c r="E59" s="176">
        <v>49</v>
      </c>
      <c r="F59" s="177">
        <v>0.17073170731707316</v>
      </c>
      <c r="G59" s="177">
        <v>0.82926829268292679</v>
      </c>
      <c r="H59" s="176">
        <v>41</v>
      </c>
      <c r="I59" s="177">
        <v>0.83673469387755106</v>
      </c>
      <c r="J59" s="177">
        <v>0.82352941176470584</v>
      </c>
      <c r="K59" s="177">
        <v>0.17647058823529413</v>
      </c>
      <c r="L59" s="176">
        <v>34</v>
      </c>
      <c r="M59" s="177">
        <v>0.69387755102040816</v>
      </c>
      <c r="N59" s="177">
        <v>0.375</v>
      </c>
      <c r="O59" s="177">
        <v>0.625</v>
      </c>
      <c r="P59" s="176">
        <v>32</v>
      </c>
      <c r="Q59" s="177">
        <v>0.65306122448979587</v>
      </c>
      <c r="R59" s="177">
        <v>0.68292682926829262</v>
      </c>
      <c r="S59" s="177">
        <v>0.12195121951219511</v>
      </c>
      <c r="T59" s="177">
        <v>0.21951219512195119</v>
      </c>
      <c r="U59" s="177">
        <v>0</v>
      </c>
      <c r="V59" s="177">
        <v>0.19512195121951217</v>
      </c>
      <c r="W59" s="177">
        <v>0</v>
      </c>
      <c r="X59" s="177">
        <v>0</v>
      </c>
      <c r="Y59" s="177">
        <v>0.26829268292682923</v>
      </c>
      <c r="Z59" s="177">
        <v>4.8780487804878044E-2</v>
      </c>
      <c r="AA59" s="177">
        <v>4.8780487804878044E-2</v>
      </c>
      <c r="AB59" s="177">
        <v>2.4390243902439022E-2</v>
      </c>
      <c r="AC59" s="177">
        <v>0.12195121951219511</v>
      </c>
      <c r="AD59" s="176">
        <v>41</v>
      </c>
      <c r="AE59" s="177">
        <v>0.83673469387755106</v>
      </c>
      <c r="AF59" s="177">
        <v>0.63265306122448983</v>
      </c>
      <c r="AG59" s="176">
        <v>31</v>
      </c>
      <c r="AH59" s="177">
        <v>0.60606060606060608</v>
      </c>
      <c r="AI59" s="177">
        <v>0.18181818181818185</v>
      </c>
      <c r="AJ59" s="177">
        <v>9.0909090909090925E-2</v>
      </c>
      <c r="AK59" s="177">
        <v>0.48484848484848486</v>
      </c>
      <c r="AL59" s="177">
        <v>0.45454545454545453</v>
      </c>
      <c r="AM59" s="177">
        <v>0.39393939393939392</v>
      </c>
      <c r="AN59" s="177">
        <v>0.45454545454545453</v>
      </c>
      <c r="AO59" s="177">
        <v>0.18181818181818185</v>
      </c>
      <c r="AP59" s="177">
        <v>0.12121212121212122</v>
      </c>
      <c r="AQ59" s="177">
        <v>0.15151515151515152</v>
      </c>
      <c r="AR59" s="176">
        <v>33</v>
      </c>
      <c r="AS59" s="177">
        <v>0.67346938775510201</v>
      </c>
      <c r="AT59" s="178">
        <v>9.8461538461538467</v>
      </c>
      <c r="AU59" s="176">
        <v>39</v>
      </c>
      <c r="AV59" s="177">
        <v>0.79591836734693877</v>
      </c>
      <c r="AW59" s="178">
        <v>9.8974358974358978</v>
      </c>
      <c r="AX59" s="176">
        <v>39</v>
      </c>
      <c r="AY59" s="177">
        <v>0.79591836734693877</v>
      </c>
      <c r="AZ59" s="178">
        <v>9.8684210526315788</v>
      </c>
      <c r="BA59" s="176">
        <v>38</v>
      </c>
      <c r="BB59" s="177">
        <v>0.77551020408163263</v>
      </c>
      <c r="BC59" s="177">
        <v>0.74358974358974361</v>
      </c>
      <c r="BD59" s="177">
        <v>0.23076923076923075</v>
      </c>
      <c r="BE59" s="177">
        <v>2.564102564102564E-2</v>
      </c>
      <c r="BF59" s="177">
        <v>0</v>
      </c>
      <c r="BG59" s="177">
        <v>0</v>
      </c>
      <c r="BH59" s="176">
        <v>39</v>
      </c>
      <c r="BI59" s="177">
        <v>0.79591836734693877</v>
      </c>
      <c r="BJ59" s="177">
        <v>0.87179487179487181</v>
      </c>
      <c r="BK59" s="177">
        <v>0.12820512820512819</v>
      </c>
      <c r="BL59" s="177">
        <v>0</v>
      </c>
      <c r="BM59" s="177">
        <v>0</v>
      </c>
      <c r="BN59" s="177">
        <v>0</v>
      </c>
      <c r="BO59" s="176">
        <v>39</v>
      </c>
      <c r="BP59" s="177">
        <v>0.79591836734693877</v>
      </c>
      <c r="BQ59" s="177">
        <v>0.90243902439024382</v>
      </c>
      <c r="BR59" s="177">
        <v>9.7560975609756087E-2</v>
      </c>
      <c r="BS59" s="177">
        <v>0</v>
      </c>
      <c r="BT59" s="177">
        <v>0</v>
      </c>
      <c r="BU59" s="177">
        <v>0</v>
      </c>
      <c r="BV59" s="176">
        <v>41</v>
      </c>
      <c r="BW59" s="177">
        <v>0.83673469387755106</v>
      </c>
      <c r="BX59" s="177">
        <v>0.80487804878048774</v>
      </c>
      <c r="BY59" s="177">
        <v>0.19512195121951217</v>
      </c>
      <c r="BZ59" s="177">
        <v>0</v>
      </c>
      <c r="CA59" s="177">
        <v>0</v>
      </c>
      <c r="CB59" s="177">
        <v>0</v>
      </c>
      <c r="CC59" s="176">
        <v>41</v>
      </c>
      <c r="CD59" s="177">
        <v>0.83673469387755106</v>
      </c>
      <c r="CE59" s="177">
        <v>0.61538461538461542</v>
      </c>
      <c r="CF59" s="177">
        <v>0.35897435897435898</v>
      </c>
      <c r="CG59" s="177">
        <v>2.564102564102564E-2</v>
      </c>
      <c r="CH59" s="177">
        <v>0</v>
      </c>
      <c r="CI59" s="177">
        <v>0</v>
      </c>
      <c r="CJ59" s="176">
        <v>39</v>
      </c>
      <c r="CK59" s="177">
        <v>0.79591836734693877</v>
      </c>
      <c r="CL59" s="177">
        <v>0.87804878048780477</v>
      </c>
      <c r="CM59" s="177">
        <v>0.12195121951219511</v>
      </c>
      <c r="CN59" s="177">
        <v>0</v>
      </c>
      <c r="CO59" s="177">
        <v>0</v>
      </c>
      <c r="CP59" s="177">
        <v>0</v>
      </c>
      <c r="CQ59" s="176">
        <v>41</v>
      </c>
      <c r="CR59" s="177">
        <v>0.83673469387755106</v>
      </c>
      <c r="CS59" s="177">
        <v>0.64285714285714279</v>
      </c>
      <c r="CT59" s="177">
        <v>0.2142857142857143</v>
      </c>
      <c r="CU59" s="177">
        <v>0.14285714285714285</v>
      </c>
      <c r="CV59" s="177">
        <v>0</v>
      </c>
      <c r="CW59" s="177">
        <v>0</v>
      </c>
      <c r="CX59" s="176">
        <v>14</v>
      </c>
      <c r="CY59" s="177">
        <v>0.2857142857142857</v>
      </c>
      <c r="CZ59" s="177">
        <v>0.58333333333333326</v>
      </c>
      <c r="DA59" s="177">
        <v>0.16666666666666666</v>
      </c>
      <c r="DB59" s="177">
        <v>0.25</v>
      </c>
      <c r="DC59" s="177">
        <v>0</v>
      </c>
      <c r="DD59" s="177">
        <v>0</v>
      </c>
      <c r="DE59" s="176">
        <v>12</v>
      </c>
      <c r="DF59" s="177">
        <v>0.24489795918367346</v>
      </c>
      <c r="DG59" s="177">
        <v>0.40000000000000008</v>
      </c>
      <c r="DH59" s="177">
        <v>0.33333333333333337</v>
      </c>
      <c r="DI59" s="177">
        <v>0.20000000000000004</v>
      </c>
      <c r="DJ59" s="177">
        <v>6.6666666666666666E-2</v>
      </c>
      <c r="DK59" s="177">
        <v>0</v>
      </c>
      <c r="DL59" s="176">
        <v>15</v>
      </c>
      <c r="DM59" s="177">
        <v>0.30612244897959184</v>
      </c>
      <c r="DN59" s="177">
        <v>0.33333333333333337</v>
      </c>
      <c r="DO59" s="177">
        <v>0.40000000000000008</v>
      </c>
      <c r="DP59" s="177">
        <v>0.20000000000000004</v>
      </c>
      <c r="DQ59" s="177">
        <v>6.6666666666666666E-2</v>
      </c>
      <c r="DR59" s="177">
        <v>0</v>
      </c>
      <c r="DS59" s="176">
        <v>15</v>
      </c>
      <c r="DT59" s="177">
        <v>0.30612244897959184</v>
      </c>
      <c r="DU59" s="177">
        <v>0.5</v>
      </c>
      <c r="DV59" s="177">
        <v>0.2857142857142857</v>
      </c>
      <c r="DW59" s="177">
        <v>0.14285714285714285</v>
      </c>
      <c r="DX59" s="177">
        <v>7.1428571428571425E-2</v>
      </c>
      <c r="DY59" s="177">
        <v>0</v>
      </c>
      <c r="DZ59" s="176">
        <v>14</v>
      </c>
      <c r="EA59" s="177">
        <v>0.2857142857142857</v>
      </c>
      <c r="EB59" s="177">
        <v>0.46153846153846162</v>
      </c>
      <c r="EC59" s="177">
        <v>0.23076923076923081</v>
      </c>
      <c r="ED59" s="177">
        <v>0.23076923076923081</v>
      </c>
      <c r="EE59" s="177">
        <v>7.6923076923076927E-2</v>
      </c>
      <c r="EF59" s="177">
        <v>0</v>
      </c>
      <c r="EG59" s="176">
        <v>13</v>
      </c>
      <c r="EH59" s="177">
        <v>0.26530612244897961</v>
      </c>
      <c r="EI59" s="177">
        <v>0.9</v>
      </c>
      <c r="EJ59" s="177">
        <v>0.1</v>
      </c>
      <c r="EK59" s="177">
        <v>0</v>
      </c>
      <c r="EL59" s="177">
        <v>0</v>
      </c>
      <c r="EM59" s="177">
        <v>0</v>
      </c>
      <c r="EN59" s="176">
        <v>40</v>
      </c>
      <c r="EO59" s="177">
        <v>0.81632653061224492</v>
      </c>
      <c r="EP59" s="177">
        <v>0.84000000000000008</v>
      </c>
      <c r="EQ59" s="177">
        <v>0.08</v>
      </c>
      <c r="ER59" s="177">
        <v>0.08</v>
      </c>
      <c r="ES59" s="177">
        <v>0</v>
      </c>
      <c r="ET59" s="177">
        <v>0</v>
      </c>
      <c r="EU59" s="176">
        <v>25</v>
      </c>
      <c r="EV59" s="177">
        <v>0.51020408163265307</v>
      </c>
      <c r="EW59" s="177">
        <v>0.85000000000000009</v>
      </c>
      <c r="EX59" s="177">
        <v>0.1</v>
      </c>
      <c r="EY59" s="177">
        <v>0.05</v>
      </c>
      <c r="EZ59" s="177">
        <v>0</v>
      </c>
      <c r="FA59" s="177">
        <v>0</v>
      </c>
      <c r="FB59" s="176">
        <v>20</v>
      </c>
      <c r="FC59" s="177">
        <v>0.40816326530612246</v>
      </c>
      <c r="FD59" s="177">
        <v>0.66666666666666663</v>
      </c>
      <c r="FE59" s="177">
        <v>0.33333333333333331</v>
      </c>
      <c r="FF59" s="177">
        <v>0</v>
      </c>
      <c r="FG59" s="177">
        <v>0</v>
      </c>
      <c r="FH59" s="177">
        <v>0</v>
      </c>
      <c r="FI59" s="176">
        <v>24</v>
      </c>
      <c r="FJ59" s="177">
        <v>0.48979591836734693</v>
      </c>
      <c r="FK59" s="177">
        <v>0.81481481481481466</v>
      </c>
      <c r="FL59" s="177">
        <v>0.18518518518518517</v>
      </c>
      <c r="FM59" s="177">
        <v>0</v>
      </c>
      <c r="FN59" s="177">
        <v>0</v>
      </c>
      <c r="FO59" s="177">
        <v>0</v>
      </c>
      <c r="FP59" s="176">
        <v>27</v>
      </c>
      <c r="FQ59" s="177">
        <v>0.55102040816326525</v>
      </c>
      <c r="FR59" s="177">
        <v>0.77777777777777779</v>
      </c>
      <c r="FS59" s="177">
        <v>0.16666666666666669</v>
      </c>
      <c r="FT59" s="177">
        <v>5.5555555555555559E-2</v>
      </c>
      <c r="FU59" s="177">
        <v>0</v>
      </c>
      <c r="FV59" s="177">
        <v>0</v>
      </c>
      <c r="FW59" s="176">
        <v>18</v>
      </c>
      <c r="FX59" s="177">
        <v>0.36734693877551022</v>
      </c>
      <c r="FY59" s="177">
        <v>1</v>
      </c>
      <c r="FZ59" s="177">
        <v>0</v>
      </c>
      <c r="GA59" s="177">
        <v>0</v>
      </c>
      <c r="GB59" s="177">
        <v>0</v>
      </c>
      <c r="GC59" s="177">
        <v>0</v>
      </c>
      <c r="GD59" s="176">
        <v>4</v>
      </c>
      <c r="GE59" s="177">
        <v>8.1632653061224483E-2</v>
      </c>
      <c r="GF59" s="177">
        <v>0.84615384615384615</v>
      </c>
      <c r="GG59" s="177">
        <v>7.6923076923076927E-2</v>
      </c>
      <c r="GH59" s="177">
        <v>0</v>
      </c>
      <c r="GI59" s="177">
        <v>0</v>
      </c>
      <c r="GJ59" s="177">
        <v>7.6923076923076927E-2</v>
      </c>
      <c r="GK59" s="176">
        <v>13</v>
      </c>
      <c r="GL59" s="177">
        <v>0.26530612244897961</v>
      </c>
      <c r="GM59" s="179" t="s">
        <v>232</v>
      </c>
      <c r="GN59" s="179" t="s">
        <v>232</v>
      </c>
      <c r="GO59" s="179" t="s">
        <v>232</v>
      </c>
      <c r="GP59" s="179" t="s">
        <v>232</v>
      </c>
      <c r="GQ59" s="179" t="s">
        <v>232</v>
      </c>
      <c r="GR59" s="176">
        <v>0</v>
      </c>
      <c r="GS59" s="177">
        <v>0</v>
      </c>
      <c r="GT59" s="179" t="s">
        <v>232</v>
      </c>
      <c r="GU59" s="179" t="s">
        <v>232</v>
      </c>
      <c r="GV59" s="179" t="s">
        <v>232</v>
      </c>
      <c r="GW59" s="179" t="s">
        <v>232</v>
      </c>
      <c r="GX59" s="179" t="s">
        <v>232</v>
      </c>
      <c r="GY59" s="176">
        <v>0</v>
      </c>
      <c r="GZ59" s="177">
        <v>0</v>
      </c>
      <c r="HA59" s="179" t="s">
        <v>232</v>
      </c>
      <c r="HB59" s="179" t="s">
        <v>232</v>
      </c>
      <c r="HC59" s="179" t="s">
        <v>232</v>
      </c>
      <c r="HD59" s="179" t="s">
        <v>232</v>
      </c>
      <c r="HE59" s="179" t="s">
        <v>232</v>
      </c>
      <c r="HF59" s="176">
        <v>0</v>
      </c>
      <c r="HG59" s="177">
        <v>0</v>
      </c>
      <c r="HH59" s="178">
        <v>9.4473684210526319</v>
      </c>
      <c r="HI59" s="176">
        <v>38</v>
      </c>
      <c r="HJ59" s="177">
        <v>0.77551020408163263</v>
      </c>
      <c r="HK59" s="177">
        <v>0.27500000000000002</v>
      </c>
      <c r="HL59" s="177">
        <v>0.30000000000000004</v>
      </c>
      <c r="HM59" s="177">
        <v>0.4</v>
      </c>
      <c r="HN59" s="177">
        <v>2.5000000000000001E-2</v>
      </c>
      <c r="HO59" s="177">
        <v>0</v>
      </c>
      <c r="HP59" s="176">
        <v>40</v>
      </c>
      <c r="HQ59" s="177">
        <v>0.81632653061224492</v>
      </c>
      <c r="HR59" s="177">
        <v>0.51219512195121952</v>
      </c>
      <c r="HS59" s="177">
        <v>4.8780487804878044E-2</v>
      </c>
      <c r="HT59" s="177">
        <v>2.4390243902439022E-2</v>
      </c>
      <c r="HU59" s="177">
        <v>9.7560975609756087E-2</v>
      </c>
      <c r="HV59" s="177">
        <v>0</v>
      </c>
      <c r="HW59" s="177">
        <v>0</v>
      </c>
      <c r="HX59" s="177">
        <v>7.3170731707317069E-2</v>
      </c>
      <c r="HY59" s="177">
        <v>4.8780487804878044E-2</v>
      </c>
      <c r="HZ59" s="177">
        <v>0.19512195121951217</v>
      </c>
      <c r="IA59" s="177">
        <v>0.17073170731707316</v>
      </c>
      <c r="IB59" s="176">
        <v>41</v>
      </c>
      <c r="IC59" s="177">
        <v>0.83673469387755106</v>
      </c>
      <c r="ID59" s="178">
        <v>2.4411764705882355</v>
      </c>
      <c r="IE59" s="176">
        <v>34</v>
      </c>
      <c r="IF59" s="177">
        <v>0.69387755102040816</v>
      </c>
      <c r="IG59" s="177">
        <v>0.14285714285714285</v>
      </c>
      <c r="IH59" s="177">
        <v>1</v>
      </c>
      <c r="II59" s="177">
        <v>0</v>
      </c>
      <c r="IJ59" s="176">
        <v>37</v>
      </c>
      <c r="IK59" s="177">
        <v>0.75510204081632648</v>
      </c>
      <c r="IL59" s="177">
        <v>1</v>
      </c>
      <c r="IM59" s="177">
        <v>0</v>
      </c>
      <c r="IN59" s="176">
        <v>17</v>
      </c>
      <c r="IO59" s="177">
        <v>0.34693877551020408</v>
      </c>
      <c r="IP59" s="177">
        <v>1</v>
      </c>
      <c r="IQ59" s="177">
        <v>0</v>
      </c>
      <c r="IR59" s="176">
        <v>18</v>
      </c>
      <c r="IS59" s="177">
        <v>0.36734693877551022</v>
      </c>
      <c r="IT59" s="177">
        <v>1</v>
      </c>
      <c r="IU59" s="177">
        <v>0</v>
      </c>
      <c r="IV59" s="176">
        <v>37</v>
      </c>
      <c r="IW59" s="177">
        <v>0.75510204081632648</v>
      </c>
      <c r="IX59" s="177">
        <v>0.97058823529411753</v>
      </c>
      <c r="IY59" s="177">
        <v>2.9411764705882353E-2</v>
      </c>
      <c r="IZ59" s="176">
        <v>34</v>
      </c>
      <c r="JA59" s="177">
        <v>0.69387755102040816</v>
      </c>
      <c r="JB59" s="177">
        <v>0.12244897959183673</v>
      </c>
      <c r="JC59" s="177">
        <v>0.28947368421052627</v>
      </c>
      <c r="JD59" s="177">
        <v>0.71052631578947367</v>
      </c>
      <c r="JE59" s="176">
        <v>38</v>
      </c>
      <c r="JF59" s="177">
        <v>0.77551020408163263</v>
      </c>
      <c r="JG59" s="177">
        <v>0.46153846153846151</v>
      </c>
      <c r="JH59" s="177">
        <v>0.17948717948717949</v>
      </c>
      <c r="JI59" s="177">
        <v>0.15384615384615385</v>
      </c>
      <c r="JJ59" s="177">
        <v>0.17948717948717949</v>
      </c>
      <c r="JK59" s="177">
        <v>2.564102564102564E-2</v>
      </c>
      <c r="JL59" s="176">
        <v>39</v>
      </c>
      <c r="JM59" s="177">
        <v>0.79591836734693877</v>
      </c>
      <c r="JN59" s="176">
        <v>31</v>
      </c>
      <c r="JO59" s="177">
        <v>0.63265306122448983</v>
      </c>
      <c r="JP59" s="179" t="s">
        <v>232</v>
      </c>
      <c r="JQ59" s="179" t="s">
        <v>232</v>
      </c>
      <c r="JR59" s="179" t="s">
        <v>232</v>
      </c>
      <c r="JS59" s="179" t="s">
        <v>232</v>
      </c>
      <c r="JT59" s="179" t="s">
        <v>232</v>
      </c>
      <c r="JU59" s="176">
        <v>0</v>
      </c>
      <c r="JV59" s="177">
        <v>0</v>
      </c>
      <c r="JW59" s="177">
        <v>2.6315789473684209E-2</v>
      </c>
      <c r="JX59" s="177">
        <v>0</v>
      </c>
      <c r="JY59" s="177">
        <v>0</v>
      </c>
      <c r="JZ59" s="177">
        <v>0.97368421052631571</v>
      </c>
      <c r="KA59" s="177">
        <v>0</v>
      </c>
      <c r="KB59" s="176">
        <v>38</v>
      </c>
      <c r="KC59" s="177">
        <v>0.77551020408163263</v>
      </c>
      <c r="KD59" s="177">
        <v>0.97058823529411753</v>
      </c>
      <c r="KE59" s="177">
        <v>0</v>
      </c>
      <c r="KF59" s="177">
        <v>0</v>
      </c>
      <c r="KG59" s="177">
        <v>0</v>
      </c>
      <c r="KH59" s="177">
        <v>0</v>
      </c>
      <c r="KI59" s="177">
        <v>2.9411764705882353E-2</v>
      </c>
      <c r="KJ59" s="177">
        <v>0</v>
      </c>
      <c r="KK59" s="177">
        <v>0</v>
      </c>
      <c r="KL59" s="177">
        <v>2.9411764705882353E-2</v>
      </c>
      <c r="KM59" s="176">
        <v>34</v>
      </c>
      <c r="KN59" s="180">
        <v>0.69387755102040816</v>
      </c>
    </row>
    <row r="60" spans="1:300" s="150" customFormat="1" ht="24" customHeight="1" x14ac:dyDescent="0.25">
      <c r="A60" s="181">
        <v>198</v>
      </c>
      <c r="B60" s="182" t="s">
        <v>282</v>
      </c>
      <c r="C60" s="183" t="s">
        <v>4</v>
      </c>
      <c r="D60" s="183" t="s">
        <v>0</v>
      </c>
      <c r="E60" s="184">
        <v>28</v>
      </c>
      <c r="F60" s="185">
        <v>0.44444444444444448</v>
      </c>
      <c r="G60" s="185">
        <v>0.55555555555555558</v>
      </c>
      <c r="H60" s="184">
        <v>27</v>
      </c>
      <c r="I60" s="185">
        <v>0.9642857142857143</v>
      </c>
      <c r="J60" s="185">
        <v>0.82352941176470584</v>
      </c>
      <c r="K60" s="185">
        <v>0.17647058823529413</v>
      </c>
      <c r="L60" s="184">
        <v>17</v>
      </c>
      <c r="M60" s="185">
        <v>0.6071428571428571</v>
      </c>
      <c r="N60" s="185">
        <v>0.47619047619047616</v>
      </c>
      <c r="O60" s="185">
        <v>0.52380952380952372</v>
      </c>
      <c r="P60" s="184">
        <v>21</v>
      </c>
      <c r="Q60" s="185">
        <v>0.75</v>
      </c>
      <c r="R60" s="185">
        <v>7.4074074074074084E-2</v>
      </c>
      <c r="S60" s="185">
        <v>3.7037037037037042E-2</v>
      </c>
      <c r="T60" s="185">
        <v>0.44444444444444448</v>
      </c>
      <c r="U60" s="185">
        <v>0.33333333333333337</v>
      </c>
      <c r="V60" s="185">
        <v>0.2592592592592593</v>
      </c>
      <c r="W60" s="185">
        <v>0</v>
      </c>
      <c r="X60" s="185">
        <v>3.7037037037037042E-2</v>
      </c>
      <c r="Y60" s="185">
        <v>7.4074074074074084E-2</v>
      </c>
      <c r="Z60" s="185">
        <v>0</v>
      </c>
      <c r="AA60" s="185">
        <v>3.7037037037037042E-2</v>
      </c>
      <c r="AB60" s="185">
        <v>3.7037037037037042E-2</v>
      </c>
      <c r="AC60" s="185">
        <v>3.7037037037037042E-2</v>
      </c>
      <c r="AD60" s="184">
        <v>27</v>
      </c>
      <c r="AE60" s="185">
        <v>0.9642857142857143</v>
      </c>
      <c r="AF60" s="185">
        <v>0.6785714285714286</v>
      </c>
      <c r="AG60" s="184">
        <v>19</v>
      </c>
      <c r="AH60" s="185">
        <v>0.48</v>
      </c>
      <c r="AI60" s="185">
        <v>0.24</v>
      </c>
      <c r="AJ60" s="185">
        <v>0.15999999999999998</v>
      </c>
      <c r="AK60" s="185">
        <v>0.36</v>
      </c>
      <c r="AL60" s="185">
        <v>0.31999999999999995</v>
      </c>
      <c r="AM60" s="185">
        <v>0.24</v>
      </c>
      <c r="AN60" s="185">
        <v>0.19999999999999998</v>
      </c>
      <c r="AO60" s="185">
        <v>0.15999999999999998</v>
      </c>
      <c r="AP60" s="185">
        <v>7.9999999999999988E-2</v>
      </c>
      <c r="AQ60" s="185">
        <v>3.9999999999999994E-2</v>
      </c>
      <c r="AR60" s="184">
        <v>25</v>
      </c>
      <c r="AS60" s="185">
        <v>0.8928571428571429</v>
      </c>
      <c r="AT60" s="186">
        <v>9.7037037037037042</v>
      </c>
      <c r="AU60" s="184">
        <v>27</v>
      </c>
      <c r="AV60" s="185">
        <v>0.9642857142857143</v>
      </c>
      <c r="AW60" s="186">
        <v>9.9259259259259256</v>
      </c>
      <c r="AX60" s="184">
        <v>27</v>
      </c>
      <c r="AY60" s="185">
        <v>0.9642857142857143</v>
      </c>
      <c r="AZ60" s="186">
        <v>9.9259259259259256</v>
      </c>
      <c r="BA60" s="184">
        <v>27</v>
      </c>
      <c r="BB60" s="185">
        <v>0.9642857142857143</v>
      </c>
      <c r="BC60" s="185">
        <v>0.57692307692307687</v>
      </c>
      <c r="BD60" s="185">
        <v>0.23076923076923078</v>
      </c>
      <c r="BE60" s="185">
        <v>7.6923076923076927E-2</v>
      </c>
      <c r="BF60" s="185">
        <v>0.11538461538461539</v>
      </c>
      <c r="BG60" s="185">
        <v>0</v>
      </c>
      <c r="BH60" s="184">
        <v>26</v>
      </c>
      <c r="BI60" s="185">
        <v>0.9285714285714286</v>
      </c>
      <c r="BJ60" s="185">
        <v>0.96296296296296302</v>
      </c>
      <c r="BK60" s="185">
        <v>3.7037037037037042E-2</v>
      </c>
      <c r="BL60" s="185">
        <v>0</v>
      </c>
      <c r="BM60" s="185">
        <v>0</v>
      </c>
      <c r="BN60" s="185">
        <v>0</v>
      </c>
      <c r="BO60" s="184">
        <v>27</v>
      </c>
      <c r="BP60" s="185">
        <v>0.9642857142857143</v>
      </c>
      <c r="BQ60" s="185">
        <v>0.7777777777777779</v>
      </c>
      <c r="BR60" s="185">
        <v>0.22222222222222224</v>
      </c>
      <c r="BS60" s="185">
        <v>0</v>
      </c>
      <c r="BT60" s="185">
        <v>0</v>
      </c>
      <c r="BU60" s="185">
        <v>0</v>
      </c>
      <c r="BV60" s="184">
        <v>27</v>
      </c>
      <c r="BW60" s="185">
        <v>0.9642857142857143</v>
      </c>
      <c r="BX60" s="185">
        <v>0.88888888888888895</v>
      </c>
      <c r="BY60" s="185">
        <v>0.11111111111111112</v>
      </c>
      <c r="BZ60" s="185">
        <v>0</v>
      </c>
      <c r="CA60" s="185">
        <v>0</v>
      </c>
      <c r="CB60" s="185">
        <v>0</v>
      </c>
      <c r="CC60" s="184">
        <v>27</v>
      </c>
      <c r="CD60" s="185">
        <v>0.9642857142857143</v>
      </c>
      <c r="CE60" s="185">
        <v>0.73076923076923073</v>
      </c>
      <c r="CF60" s="185">
        <v>0.26923076923076922</v>
      </c>
      <c r="CG60" s="185">
        <v>0</v>
      </c>
      <c r="CH60" s="185">
        <v>0</v>
      </c>
      <c r="CI60" s="185">
        <v>0</v>
      </c>
      <c r="CJ60" s="184">
        <v>26</v>
      </c>
      <c r="CK60" s="185">
        <v>0.9285714285714286</v>
      </c>
      <c r="CL60" s="185">
        <v>1</v>
      </c>
      <c r="CM60" s="185">
        <v>0</v>
      </c>
      <c r="CN60" s="185">
        <v>0</v>
      </c>
      <c r="CO60" s="185">
        <v>0</v>
      </c>
      <c r="CP60" s="185">
        <v>0</v>
      </c>
      <c r="CQ60" s="184">
        <v>27</v>
      </c>
      <c r="CR60" s="185">
        <v>0.9642857142857143</v>
      </c>
      <c r="CS60" s="185">
        <v>0.82352941176470584</v>
      </c>
      <c r="CT60" s="185">
        <v>5.8823529411764705E-2</v>
      </c>
      <c r="CU60" s="185">
        <v>5.8823529411764705E-2</v>
      </c>
      <c r="CV60" s="185">
        <v>5.8823529411764705E-2</v>
      </c>
      <c r="CW60" s="185">
        <v>0</v>
      </c>
      <c r="CX60" s="184">
        <v>17</v>
      </c>
      <c r="CY60" s="185">
        <v>0.6071428571428571</v>
      </c>
      <c r="CZ60" s="185">
        <v>0.46666666666666667</v>
      </c>
      <c r="DA60" s="185">
        <v>0.33333333333333331</v>
      </c>
      <c r="DB60" s="185">
        <v>6.6666666666666666E-2</v>
      </c>
      <c r="DC60" s="185">
        <v>0</v>
      </c>
      <c r="DD60" s="185">
        <v>0.13333333333333333</v>
      </c>
      <c r="DE60" s="184">
        <v>15</v>
      </c>
      <c r="DF60" s="185">
        <v>0.5357142857142857</v>
      </c>
      <c r="DG60" s="185">
        <v>0.73333333333333328</v>
      </c>
      <c r="DH60" s="185">
        <v>0.2</v>
      </c>
      <c r="DI60" s="185">
        <v>6.6666666666666666E-2</v>
      </c>
      <c r="DJ60" s="185">
        <v>0</v>
      </c>
      <c r="DK60" s="185">
        <v>0</v>
      </c>
      <c r="DL60" s="184">
        <v>15</v>
      </c>
      <c r="DM60" s="185">
        <v>0.5357142857142857</v>
      </c>
      <c r="DN60" s="185">
        <v>0.66666666666666663</v>
      </c>
      <c r="DO60" s="185">
        <v>0.2</v>
      </c>
      <c r="DP60" s="185">
        <v>0.13333333333333333</v>
      </c>
      <c r="DQ60" s="185">
        <v>0</v>
      </c>
      <c r="DR60" s="185">
        <v>0</v>
      </c>
      <c r="DS60" s="184">
        <v>15</v>
      </c>
      <c r="DT60" s="185">
        <v>0.5357142857142857</v>
      </c>
      <c r="DU60" s="185">
        <v>0.76923076923076927</v>
      </c>
      <c r="DV60" s="185">
        <v>7.6923076923076927E-2</v>
      </c>
      <c r="DW60" s="185">
        <v>0.15384615384615385</v>
      </c>
      <c r="DX60" s="185">
        <v>0</v>
      </c>
      <c r="DY60" s="185">
        <v>0</v>
      </c>
      <c r="DZ60" s="184">
        <v>13</v>
      </c>
      <c r="EA60" s="185">
        <v>0.4642857142857143</v>
      </c>
      <c r="EB60" s="185">
        <v>0.7142857142857143</v>
      </c>
      <c r="EC60" s="185">
        <v>0.14285714285714285</v>
      </c>
      <c r="ED60" s="185">
        <v>7.1428571428571425E-2</v>
      </c>
      <c r="EE60" s="185">
        <v>7.1428571428571425E-2</v>
      </c>
      <c r="EF60" s="185">
        <v>0</v>
      </c>
      <c r="EG60" s="184">
        <v>14</v>
      </c>
      <c r="EH60" s="185">
        <v>0.5</v>
      </c>
      <c r="EI60" s="185">
        <v>0.81481481481481488</v>
      </c>
      <c r="EJ60" s="185">
        <v>0.14814814814814817</v>
      </c>
      <c r="EK60" s="185">
        <v>3.7037037037037042E-2</v>
      </c>
      <c r="EL60" s="185">
        <v>0</v>
      </c>
      <c r="EM60" s="185">
        <v>0</v>
      </c>
      <c r="EN60" s="184">
        <v>27</v>
      </c>
      <c r="EO60" s="185">
        <v>0.9642857142857143</v>
      </c>
      <c r="EP60" s="185">
        <v>0.72727272727272729</v>
      </c>
      <c r="EQ60" s="185">
        <v>0.22727272727272727</v>
      </c>
      <c r="ER60" s="185">
        <v>4.5454545454545456E-2</v>
      </c>
      <c r="ES60" s="185">
        <v>0</v>
      </c>
      <c r="ET60" s="185">
        <v>0</v>
      </c>
      <c r="EU60" s="184">
        <v>22</v>
      </c>
      <c r="EV60" s="185">
        <v>0.7857142857142857</v>
      </c>
      <c r="EW60" s="185">
        <v>0.73684210526315785</v>
      </c>
      <c r="EX60" s="185">
        <v>0.21052631578947367</v>
      </c>
      <c r="EY60" s="185">
        <v>5.2631578947368418E-2</v>
      </c>
      <c r="EZ60" s="185">
        <v>0</v>
      </c>
      <c r="FA60" s="185">
        <v>0</v>
      </c>
      <c r="FB60" s="184">
        <v>19</v>
      </c>
      <c r="FC60" s="185">
        <v>0.6785714285714286</v>
      </c>
      <c r="FD60" s="185">
        <v>0.8125</v>
      </c>
      <c r="FE60" s="185">
        <v>0.125</v>
      </c>
      <c r="FF60" s="185">
        <v>6.25E-2</v>
      </c>
      <c r="FG60" s="185">
        <v>0</v>
      </c>
      <c r="FH60" s="185">
        <v>0</v>
      </c>
      <c r="FI60" s="184">
        <v>16</v>
      </c>
      <c r="FJ60" s="185">
        <v>0.5714285714285714</v>
      </c>
      <c r="FK60" s="185">
        <v>0.7857142857142857</v>
      </c>
      <c r="FL60" s="185">
        <v>0.14285714285714285</v>
      </c>
      <c r="FM60" s="185">
        <v>7.1428571428571425E-2</v>
      </c>
      <c r="FN60" s="185">
        <v>0</v>
      </c>
      <c r="FO60" s="185">
        <v>0</v>
      </c>
      <c r="FP60" s="184">
        <v>14</v>
      </c>
      <c r="FQ60" s="185">
        <v>0.5</v>
      </c>
      <c r="FR60" s="185">
        <v>0.84210526315789469</v>
      </c>
      <c r="FS60" s="185">
        <v>0.15789473684210525</v>
      </c>
      <c r="FT60" s="185">
        <v>0</v>
      </c>
      <c r="FU60" s="185">
        <v>0</v>
      </c>
      <c r="FV60" s="185">
        <v>0</v>
      </c>
      <c r="FW60" s="184">
        <v>19</v>
      </c>
      <c r="FX60" s="185">
        <v>0.6785714285714286</v>
      </c>
      <c r="FY60" s="185">
        <v>0.78947368421052633</v>
      </c>
      <c r="FZ60" s="185">
        <v>0.21052631578947367</v>
      </c>
      <c r="GA60" s="185">
        <v>0</v>
      </c>
      <c r="GB60" s="185">
        <v>0</v>
      </c>
      <c r="GC60" s="185">
        <v>0</v>
      </c>
      <c r="GD60" s="184">
        <v>19</v>
      </c>
      <c r="GE60" s="185">
        <v>0.6785714285714286</v>
      </c>
      <c r="GF60" s="185">
        <v>1</v>
      </c>
      <c r="GG60" s="185">
        <v>0</v>
      </c>
      <c r="GH60" s="185">
        <v>0</v>
      </c>
      <c r="GI60" s="185">
        <v>0</v>
      </c>
      <c r="GJ60" s="185">
        <v>0</v>
      </c>
      <c r="GK60" s="184">
        <v>10</v>
      </c>
      <c r="GL60" s="185">
        <v>0.35714285714285715</v>
      </c>
      <c r="GM60" s="187" t="s">
        <v>232</v>
      </c>
      <c r="GN60" s="187" t="s">
        <v>232</v>
      </c>
      <c r="GO60" s="187" t="s">
        <v>232</v>
      </c>
      <c r="GP60" s="187" t="s">
        <v>232</v>
      </c>
      <c r="GQ60" s="187" t="s">
        <v>232</v>
      </c>
      <c r="GR60" s="184">
        <v>0</v>
      </c>
      <c r="GS60" s="185">
        <v>0</v>
      </c>
      <c r="GT60" s="187" t="s">
        <v>232</v>
      </c>
      <c r="GU60" s="187" t="s">
        <v>232</v>
      </c>
      <c r="GV60" s="187" t="s">
        <v>232</v>
      </c>
      <c r="GW60" s="187" t="s">
        <v>232</v>
      </c>
      <c r="GX60" s="187" t="s">
        <v>232</v>
      </c>
      <c r="GY60" s="184">
        <v>0</v>
      </c>
      <c r="GZ60" s="185">
        <v>0</v>
      </c>
      <c r="HA60" s="187" t="s">
        <v>232</v>
      </c>
      <c r="HB60" s="187" t="s">
        <v>232</v>
      </c>
      <c r="HC60" s="187" t="s">
        <v>232</v>
      </c>
      <c r="HD60" s="187" t="s">
        <v>232</v>
      </c>
      <c r="HE60" s="187" t="s">
        <v>232</v>
      </c>
      <c r="HF60" s="184">
        <v>0</v>
      </c>
      <c r="HG60" s="185">
        <v>0</v>
      </c>
      <c r="HH60" s="186">
        <v>9.6086956521739122</v>
      </c>
      <c r="HI60" s="184">
        <v>23</v>
      </c>
      <c r="HJ60" s="185">
        <v>0.8214285714285714</v>
      </c>
      <c r="HK60" s="185">
        <v>0.65384615384615385</v>
      </c>
      <c r="HL60" s="185">
        <v>0.19230769230769232</v>
      </c>
      <c r="HM60" s="185">
        <v>0.15384615384615385</v>
      </c>
      <c r="HN60" s="185">
        <v>0</v>
      </c>
      <c r="HO60" s="185">
        <v>0</v>
      </c>
      <c r="HP60" s="184">
        <v>26</v>
      </c>
      <c r="HQ60" s="185">
        <v>0.9285714285714286</v>
      </c>
      <c r="HR60" s="185">
        <v>0.65217391304347827</v>
      </c>
      <c r="HS60" s="185">
        <v>4.3478260869565223E-2</v>
      </c>
      <c r="HT60" s="185">
        <v>0</v>
      </c>
      <c r="HU60" s="185">
        <v>4.3478260869565223E-2</v>
      </c>
      <c r="HV60" s="185">
        <v>0</v>
      </c>
      <c r="HW60" s="185">
        <v>0</v>
      </c>
      <c r="HX60" s="185">
        <v>0.21739130434782611</v>
      </c>
      <c r="HY60" s="185">
        <v>4.3478260869565223E-2</v>
      </c>
      <c r="HZ60" s="185">
        <v>0</v>
      </c>
      <c r="IA60" s="185">
        <v>8.6956521739130446E-2</v>
      </c>
      <c r="IB60" s="184">
        <v>23</v>
      </c>
      <c r="IC60" s="185">
        <v>0.8214285714285714</v>
      </c>
      <c r="ID60" s="186">
        <v>2.2000000000000002</v>
      </c>
      <c r="IE60" s="184">
        <v>20</v>
      </c>
      <c r="IF60" s="185">
        <v>0.7142857142857143</v>
      </c>
      <c r="IG60" s="185">
        <v>0.35714285714285715</v>
      </c>
      <c r="IH60" s="185">
        <v>1</v>
      </c>
      <c r="II60" s="185">
        <v>0</v>
      </c>
      <c r="IJ60" s="184">
        <v>24</v>
      </c>
      <c r="IK60" s="185">
        <v>0.8571428571428571</v>
      </c>
      <c r="IL60" s="185">
        <v>1</v>
      </c>
      <c r="IM60" s="185">
        <v>0</v>
      </c>
      <c r="IN60" s="184">
        <v>15</v>
      </c>
      <c r="IO60" s="185">
        <v>0.5357142857142857</v>
      </c>
      <c r="IP60" s="185">
        <v>1</v>
      </c>
      <c r="IQ60" s="185">
        <v>0</v>
      </c>
      <c r="IR60" s="184">
        <v>21</v>
      </c>
      <c r="IS60" s="185">
        <v>0.75</v>
      </c>
      <c r="IT60" s="185">
        <v>1</v>
      </c>
      <c r="IU60" s="185">
        <v>0</v>
      </c>
      <c r="IV60" s="184">
        <v>25</v>
      </c>
      <c r="IW60" s="185">
        <v>0.8928571428571429</v>
      </c>
      <c r="IX60" s="185">
        <v>1</v>
      </c>
      <c r="IY60" s="185">
        <v>0</v>
      </c>
      <c r="IZ60" s="184">
        <v>24</v>
      </c>
      <c r="JA60" s="185">
        <v>0.8571428571428571</v>
      </c>
      <c r="JB60" s="185">
        <v>0.14285714285714285</v>
      </c>
      <c r="JC60" s="185">
        <v>0.62962962962962965</v>
      </c>
      <c r="JD60" s="185">
        <v>0.37037037037037041</v>
      </c>
      <c r="JE60" s="184">
        <v>27</v>
      </c>
      <c r="JF60" s="185">
        <v>0.9642857142857143</v>
      </c>
      <c r="JG60" s="185">
        <v>3.8461538461538464E-2</v>
      </c>
      <c r="JH60" s="185">
        <v>3.8461538461538464E-2</v>
      </c>
      <c r="JI60" s="185">
        <v>0.69230769230769229</v>
      </c>
      <c r="JJ60" s="185">
        <v>0.15384615384615385</v>
      </c>
      <c r="JK60" s="185">
        <v>7.6923076923076927E-2</v>
      </c>
      <c r="JL60" s="184">
        <v>26</v>
      </c>
      <c r="JM60" s="185">
        <v>0.9285714285714286</v>
      </c>
      <c r="JN60" s="184">
        <v>22</v>
      </c>
      <c r="JO60" s="185">
        <v>0.7857142857142857</v>
      </c>
      <c r="JP60" s="185">
        <v>0</v>
      </c>
      <c r="JQ60" s="185">
        <v>1</v>
      </c>
      <c r="JR60" s="185">
        <v>0</v>
      </c>
      <c r="JS60" s="185">
        <v>0</v>
      </c>
      <c r="JT60" s="185">
        <v>0</v>
      </c>
      <c r="JU60" s="184">
        <v>1</v>
      </c>
      <c r="JV60" s="185">
        <v>3.5714285714285712E-2</v>
      </c>
      <c r="JW60" s="185">
        <v>3.9999999999999994E-2</v>
      </c>
      <c r="JX60" s="185">
        <v>0</v>
      </c>
      <c r="JY60" s="185">
        <v>0</v>
      </c>
      <c r="JZ60" s="185">
        <v>0.96</v>
      </c>
      <c r="KA60" s="185">
        <v>0</v>
      </c>
      <c r="KB60" s="184">
        <v>25</v>
      </c>
      <c r="KC60" s="185">
        <v>0.8928571428571429</v>
      </c>
      <c r="KD60" s="185">
        <v>0.81818181818181823</v>
      </c>
      <c r="KE60" s="185">
        <v>0.13636363636363635</v>
      </c>
      <c r="KF60" s="185">
        <v>0.13636363636363635</v>
      </c>
      <c r="KG60" s="185">
        <v>4.5454545454545456E-2</v>
      </c>
      <c r="KH60" s="185">
        <v>0</v>
      </c>
      <c r="KI60" s="185">
        <v>4.5454545454545456E-2</v>
      </c>
      <c r="KJ60" s="185">
        <v>0</v>
      </c>
      <c r="KK60" s="185">
        <v>4.5454545454545456E-2</v>
      </c>
      <c r="KL60" s="185">
        <v>0</v>
      </c>
      <c r="KM60" s="184">
        <v>22</v>
      </c>
      <c r="KN60" s="188">
        <v>0.7857142857142857</v>
      </c>
    </row>
    <row r="61" spans="1:300" s="150" customFormat="1" ht="24" customHeight="1" x14ac:dyDescent="0.25">
      <c r="A61" s="173">
        <v>199</v>
      </c>
      <c r="B61" s="174" t="s">
        <v>283</v>
      </c>
      <c r="C61" s="175" t="s">
        <v>4</v>
      </c>
      <c r="D61" s="175" t="s">
        <v>0</v>
      </c>
      <c r="E61" s="176">
        <v>112</v>
      </c>
      <c r="F61" s="177">
        <v>0.31372549019607843</v>
      </c>
      <c r="G61" s="177">
        <v>0.68627450980392146</v>
      </c>
      <c r="H61" s="176">
        <v>102</v>
      </c>
      <c r="I61" s="177">
        <v>0.9107142857142857</v>
      </c>
      <c r="J61" s="177">
        <v>0.77142857142857146</v>
      </c>
      <c r="K61" s="177">
        <v>0.22857142857142856</v>
      </c>
      <c r="L61" s="176">
        <v>70</v>
      </c>
      <c r="M61" s="177">
        <v>0.625</v>
      </c>
      <c r="N61" s="177">
        <v>0.49295774647887319</v>
      </c>
      <c r="O61" s="177">
        <v>0.50704225352112675</v>
      </c>
      <c r="P61" s="176">
        <v>71</v>
      </c>
      <c r="Q61" s="177">
        <v>0.6339285714285714</v>
      </c>
      <c r="R61" s="177">
        <v>0.18446601941747573</v>
      </c>
      <c r="S61" s="177">
        <v>0.1553398058252427</v>
      </c>
      <c r="T61" s="177">
        <v>0.42718446601941745</v>
      </c>
      <c r="U61" s="177">
        <v>1.9417475728155338E-2</v>
      </c>
      <c r="V61" s="177">
        <v>0.3980582524271844</v>
      </c>
      <c r="W61" s="177">
        <v>2.9126213592233007E-2</v>
      </c>
      <c r="X61" s="177">
        <v>2.9126213592233007E-2</v>
      </c>
      <c r="Y61" s="177">
        <v>6.7961165048543687E-2</v>
      </c>
      <c r="Z61" s="177">
        <v>5.8252427184466014E-2</v>
      </c>
      <c r="AA61" s="177">
        <v>6.7961165048543687E-2</v>
      </c>
      <c r="AB61" s="177">
        <v>9.7087378640776691E-3</v>
      </c>
      <c r="AC61" s="177">
        <v>6.7961165048543687E-2</v>
      </c>
      <c r="AD61" s="176">
        <v>103</v>
      </c>
      <c r="AE61" s="177">
        <v>0.9196428571428571</v>
      </c>
      <c r="AF61" s="177">
        <v>0.7142857142857143</v>
      </c>
      <c r="AG61" s="176">
        <v>80</v>
      </c>
      <c r="AH61" s="177">
        <v>0.54255319148936165</v>
      </c>
      <c r="AI61" s="177">
        <v>0.26595744680851063</v>
      </c>
      <c r="AJ61" s="177">
        <v>0.11702127659574467</v>
      </c>
      <c r="AK61" s="177">
        <v>0.2978723404255319</v>
      </c>
      <c r="AL61" s="177">
        <v>0.35106382978723399</v>
      </c>
      <c r="AM61" s="177">
        <v>0.30851063829787229</v>
      </c>
      <c r="AN61" s="177">
        <v>0.26595744680851063</v>
      </c>
      <c r="AO61" s="177">
        <v>0.18085106382978722</v>
      </c>
      <c r="AP61" s="177">
        <v>3.1914893617021274E-2</v>
      </c>
      <c r="AQ61" s="177">
        <v>0.1276595744680851</v>
      </c>
      <c r="AR61" s="176">
        <v>94</v>
      </c>
      <c r="AS61" s="177">
        <v>0.8392857142857143</v>
      </c>
      <c r="AT61" s="178">
        <v>9.4226804123711343</v>
      </c>
      <c r="AU61" s="176">
        <v>97</v>
      </c>
      <c r="AV61" s="177">
        <v>0.8660714285714286</v>
      </c>
      <c r="AW61" s="178">
        <v>9.6701030927835046</v>
      </c>
      <c r="AX61" s="176">
        <v>97</v>
      </c>
      <c r="AY61" s="177">
        <v>0.8660714285714286</v>
      </c>
      <c r="AZ61" s="178">
        <v>9.6105263157894729</v>
      </c>
      <c r="BA61" s="176">
        <v>95</v>
      </c>
      <c r="BB61" s="177">
        <v>0.8482142857142857</v>
      </c>
      <c r="BC61" s="177">
        <v>0.18367346938775511</v>
      </c>
      <c r="BD61" s="177">
        <v>0.40816326530612246</v>
      </c>
      <c r="BE61" s="177">
        <v>0.15306122448979592</v>
      </c>
      <c r="BF61" s="177">
        <v>0.2142857142857143</v>
      </c>
      <c r="BG61" s="177">
        <v>4.0816326530612249E-2</v>
      </c>
      <c r="BH61" s="176">
        <v>98</v>
      </c>
      <c r="BI61" s="177">
        <v>0.875</v>
      </c>
      <c r="BJ61" s="177">
        <v>0.79207920792079212</v>
      </c>
      <c r="BK61" s="177">
        <v>0.17821782178217824</v>
      </c>
      <c r="BL61" s="177">
        <v>1.9801980198019802E-2</v>
      </c>
      <c r="BM61" s="177">
        <v>9.9009900990099011E-3</v>
      </c>
      <c r="BN61" s="177">
        <v>0</v>
      </c>
      <c r="BO61" s="176">
        <v>101</v>
      </c>
      <c r="BP61" s="177">
        <v>0.9017857142857143</v>
      </c>
      <c r="BQ61" s="177">
        <v>0.4854368932038835</v>
      </c>
      <c r="BR61" s="177">
        <v>0.38834951456310679</v>
      </c>
      <c r="BS61" s="177">
        <v>0.10679611650485436</v>
      </c>
      <c r="BT61" s="177">
        <v>1.9417475728155338E-2</v>
      </c>
      <c r="BU61" s="177">
        <v>0</v>
      </c>
      <c r="BV61" s="176">
        <v>103</v>
      </c>
      <c r="BW61" s="177">
        <v>0.9196428571428571</v>
      </c>
      <c r="BX61" s="177">
        <v>0.69607843137254899</v>
      </c>
      <c r="BY61" s="177">
        <v>0.26470588235294118</v>
      </c>
      <c r="BZ61" s="177">
        <v>3.9215686274509803E-2</v>
      </c>
      <c r="CA61" s="177">
        <v>0</v>
      </c>
      <c r="CB61" s="177">
        <v>0</v>
      </c>
      <c r="CC61" s="176">
        <v>102</v>
      </c>
      <c r="CD61" s="177">
        <v>0.9107142857142857</v>
      </c>
      <c r="CE61" s="177">
        <v>0.52083333333333337</v>
      </c>
      <c r="CF61" s="177">
        <v>0.32291666666666669</v>
      </c>
      <c r="CG61" s="177">
        <v>0.125</v>
      </c>
      <c r="CH61" s="177">
        <v>3.125E-2</v>
      </c>
      <c r="CI61" s="177">
        <v>0</v>
      </c>
      <c r="CJ61" s="176">
        <v>96</v>
      </c>
      <c r="CK61" s="177">
        <v>0.8571428571428571</v>
      </c>
      <c r="CL61" s="177">
        <v>0.79411764705882337</v>
      </c>
      <c r="CM61" s="177">
        <v>0.1764705882352941</v>
      </c>
      <c r="CN61" s="177">
        <v>2.9411764705882349E-2</v>
      </c>
      <c r="CO61" s="177">
        <v>0</v>
      </c>
      <c r="CP61" s="177">
        <v>0</v>
      </c>
      <c r="CQ61" s="176">
        <v>102</v>
      </c>
      <c r="CR61" s="177">
        <v>0.9107142857142857</v>
      </c>
      <c r="CS61" s="177">
        <v>0.87272727272727268</v>
      </c>
      <c r="CT61" s="177">
        <v>5.4545454545454543E-2</v>
      </c>
      <c r="CU61" s="177">
        <v>7.2727272727272724E-2</v>
      </c>
      <c r="CV61" s="177">
        <v>0</v>
      </c>
      <c r="CW61" s="177">
        <v>0</v>
      </c>
      <c r="CX61" s="176">
        <v>55</v>
      </c>
      <c r="CY61" s="177">
        <v>0.49107142857142855</v>
      </c>
      <c r="CZ61" s="177">
        <v>0.31914893617021273</v>
      </c>
      <c r="DA61" s="177">
        <v>0.46808510638297868</v>
      </c>
      <c r="DB61" s="177">
        <v>0.19148936170212763</v>
      </c>
      <c r="DC61" s="177">
        <v>2.1276595744680851E-2</v>
      </c>
      <c r="DD61" s="177">
        <v>0</v>
      </c>
      <c r="DE61" s="176">
        <v>47</v>
      </c>
      <c r="DF61" s="177">
        <v>0.41964285714285715</v>
      </c>
      <c r="DG61" s="177">
        <v>0.37254901960784309</v>
      </c>
      <c r="DH61" s="177">
        <v>0.37254901960784309</v>
      </c>
      <c r="DI61" s="177">
        <v>0.19607843137254902</v>
      </c>
      <c r="DJ61" s="177">
        <v>5.8823529411764698E-2</v>
      </c>
      <c r="DK61" s="177">
        <v>0</v>
      </c>
      <c r="DL61" s="176">
        <v>51</v>
      </c>
      <c r="DM61" s="177">
        <v>0.45535714285714285</v>
      </c>
      <c r="DN61" s="177">
        <v>0.5</v>
      </c>
      <c r="DO61" s="177">
        <v>0.33333333333333331</v>
      </c>
      <c r="DP61" s="177">
        <v>0.14583333333333334</v>
      </c>
      <c r="DQ61" s="177">
        <v>2.0833333333333332E-2</v>
      </c>
      <c r="DR61" s="177">
        <v>0</v>
      </c>
      <c r="DS61" s="176">
        <v>48</v>
      </c>
      <c r="DT61" s="177">
        <v>0.42857142857142855</v>
      </c>
      <c r="DU61" s="177">
        <v>0.3783783783783784</v>
      </c>
      <c r="DV61" s="177">
        <v>0.40540540540540543</v>
      </c>
      <c r="DW61" s="177">
        <v>0.21621621621621623</v>
      </c>
      <c r="DX61" s="177">
        <v>0</v>
      </c>
      <c r="DY61" s="177">
        <v>0</v>
      </c>
      <c r="DZ61" s="176">
        <v>37</v>
      </c>
      <c r="EA61" s="177">
        <v>0.33035714285714285</v>
      </c>
      <c r="EB61" s="177">
        <v>0.45714285714285713</v>
      </c>
      <c r="EC61" s="177">
        <v>0.37142857142857144</v>
      </c>
      <c r="ED61" s="177">
        <v>0.17142857142857143</v>
      </c>
      <c r="EE61" s="177">
        <v>0</v>
      </c>
      <c r="EF61" s="177">
        <v>0</v>
      </c>
      <c r="EG61" s="176">
        <v>35</v>
      </c>
      <c r="EH61" s="177">
        <v>0.3125</v>
      </c>
      <c r="EI61" s="177">
        <v>0.79807692307692313</v>
      </c>
      <c r="EJ61" s="177">
        <v>0.16346153846153846</v>
      </c>
      <c r="EK61" s="177">
        <v>1.9230769230769232E-2</v>
      </c>
      <c r="EL61" s="177">
        <v>1.9230769230769232E-2</v>
      </c>
      <c r="EM61" s="177">
        <v>0</v>
      </c>
      <c r="EN61" s="176">
        <v>104</v>
      </c>
      <c r="EO61" s="177">
        <v>0.9285714285714286</v>
      </c>
      <c r="EP61" s="177">
        <v>0.64062499999999989</v>
      </c>
      <c r="EQ61" s="177">
        <v>0.3125</v>
      </c>
      <c r="ER61" s="177">
        <v>4.6875E-2</v>
      </c>
      <c r="ES61" s="177">
        <v>0</v>
      </c>
      <c r="ET61" s="177">
        <v>0</v>
      </c>
      <c r="EU61" s="176">
        <v>64</v>
      </c>
      <c r="EV61" s="177">
        <v>0.5714285714285714</v>
      </c>
      <c r="EW61" s="177">
        <v>0.6842105263157896</v>
      </c>
      <c r="EX61" s="177">
        <v>0.26315789473684215</v>
      </c>
      <c r="EY61" s="177">
        <v>5.2631578947368425E-2</v>
      </c>
      <c r="EZ61" s="177">
        <v>0</v>
      </c>
      <c r="FA61" s="177">
        <v>0</v>
      </c>
      <c r="FB61" s="176">
        <v>57</v>
      </c>
      <c r="FC61" s="177">
        <v>0.5089285714285714</v>
      </c>
      <c r="FD61" s="177">
        <v>0.71232876712328774</v>
      </c>
      <c r="FE61" s="177">
        <v>0.20547945205479454</v>
      </c>
      <c r="FF61" s="177">
        <v>8.2191780821917818E-2</v>
      </c>
      <c r="FG61" s="177">
        <v>0</v>
      </c>
      <c r="FH61" s="177">
        <v>0</v>
      </c>
      <c r="FI61" s="176">
        <v>73</v>
      </c>
      <c r="FJ61" s="177">
        <v>0.6517857142857143</v>
      </c>
      <c r="FK61" s="177">
        <v>0.72602739726027399</v>
      </c>
      <c r="FL61" s="177">
        <v>0.19178082191780824</v>
      </c>
      <c r="FM61" s="177">
        <v>8.2191780821917818E-2</v>
      </c>
      <c r="FN61" s="177">
        <v>0</v>
      </c>
      <c r="FO61" s="177">
        <v>0</v>
      </c>
      <c r="FP61" s="176">
        <v>73</v>
      </c>
      <c r="FQ61" s="177">
        <v>0.6517857142857143</v>
      </c>
      <c r="FR61" s="177">
        <v>0.62222222222222223</v>
      </c>
      <c r="FS61" s="177">
        <v>0.22222222222222224</v>
      </c>
      <c r="FT61" s="177">
        <v>0.15555555555555556</v>
      </c>
      <c r="FU61" s="177">
        <v>0</v>
      </c>
      <c r="FV61" s="177">
        <v>0</v>
      </c>
      <c r="FW61" s="176">
        <v>45</v>
      </c>
      <c r="FX61" s="177">
        <v>0.4017857142857143</v>
      </c>
      <c r="FY61" s="177">
        <v>0.58974358974358965</v>
      </c>
      <c r="FZ61" s="177">
        <v>0.15384615384615383</v>
      </c>
      <c r="GA61" s="177">
        <v>0.23076923076923075</v>
      </c>
      <c r="GB61" s="177">
        <v>2.5641025641025637E-2</v>
      </c>
      <c r="GC61" s="177">
        <v>0</v>
      </c>
      <c r="GD61" s="176">
        <v>39</v>
      </c>
      <c r="GE61" s="177">
        <v>0.3482142857142857</v>
      </c>
      <c r="GF61" s="177">
        <v>0.82352941176470584</v>
      </c>
      <c r="GG61" s="177">
        <v>9.8039215686274508E-2</v>
      </c>
      <c r="GH61" s="177">
        <v>7.8431372549019607E-2</v>
      </c>
      <c r="GI61" s="177">
        <v>0</v>
      </c>
      <c r="GJ61" s="177">
        <v>0</v>
      </c>
      <c r="GK61" s="176">
        <v>51</v>
      </c>
      <c r="GL61" s="177">
        <v>0.45535714285714285</v>
      </c>
      <c r="GM61" s="179" t="s">
        <v>232</v>
      </c>
      <c r="GN61" s="179" t="s">
        <v>232</v>
      </c>
      <c r="GO61" s="179" t="s">
        <v>232</v>
      </c>
      <c r="GP61" s="179" t="s">
        <v>232</v>
      </c>
      <c r="GQ61" s="179" t="s">
        <v>232</v>
      </c>
      <c r="GR61" s="176">
        <v>0</v>
      </c>
      <c r="GS61" s="177">
        <v>0</v>
      </c>
      <c r="GT61" s="179" t="s">
        <v>232</v>
      </c>
      <c r="GU61" s="179" t="s">
        <v>232</v>
      </c>
      <c r="GV61" s="179" t="s">
        <v>232</v>
      </c>
      <c r="GW61" s="179" t="s">
        <v>232</v>
      </c>
      <c r="GX61" s="179" t="s">
        <v>232</v>
      </c>
      <c r="GY61" s="176">
        <v>0</v>
      </c>
      <c r="GZ61" s="177">
        <v>0</v>
      </c>
      <c r="HA61" s="179" t="s">
        <v>232</v>
      </c>
      <c r="HB61" s="179" t="s">
        <v>232</v>
      </c>
      <c r="HC61" s="179" t="s">
        <v>232</v>
      </c>
      <c r="HD61" s="179" t="s">
        <v>232</v>
      </c>
      <c r="HE61" s="179" t="s">
        <v>232</v>
      </c>
      <c r="HF61" s="176">
        <v>0</v>
      </c>
      <c r="HG61" s="177">
        <v>0</v>
      </c>
      <c r="HH61" s="178">
        <v>8.9468085106382986</v>
      </c>
      <c r="HI61" s="176">
        <v>94</v>
      </c>
      <c r="HJ61" s="177">
        <v>0.8392857142857143</v>
      </c>
      <c r="HK61" s="177">
        <v>0.24752475247524752</v>
      </c>
      <c r="HL61" s="177">
        <v>0.5544554455445545</v>
      </c>
      <c r="HM61" s="177">
        <v>0.16831683168316833</v>
      </c>
      <c r="HN61" s="177">
        <v>1.9801980198019802E-2</v>
      </c>
      <c r="HO61" s="177">
        <v>9.9009900990099011E-3</v>
      </c>
      <c r="HP61" s="176">
        <v>101</v>
      </c>
      <c r="HQ61" s="177">
        <v>0.9017857142857143</v>
      </c>
      <c r="HR61" s="177">
        <v>0.46153846153846156</v>
      </c>
      <c r="HS61" s="177">
        <v>5.7692307692307696E-2</v>
      </c>
      <c r="HT61" s="177">
        <v>3.8461538461538464E-2</v>
      </c>
      <c r="HU61" s="177">
        <v>0.11538461538461539</v>
      </c>
      <c r="HV61" s="177">
        <v>1.9230769230769232E-2</v>
      </c>
      <c r="HW61" s="177">
        <v>3.8461538461538464E-2</v>
      </c>
      <c r="HX61" s="177">
        <v>0.125</v>
      </c>
      <c r="HY61" s="177">
        <v>0.17307692307692307</v>
      </c>
      <c r="HZ61" s="177">
        <v>0.10576923076923077</v>
      </c>
      <c r="IA61" s="177">
        <v>0.19230769230769232</v>
      </c>
      <c r="IB61" s="176">
        <v>104</v>
      </c>
      <c r="IC61" s="177">
        <v>0.9285714285714286</v>
      </c>
      <c r="ID61" s="178">
        <v>2.1785714285714284</v>
      </c>
      <c r="IE61" s="176">
        <v>84</v>
      </c>
      <c r="IF61" s="177">
        <v>0.75</v>
      </c>
      <c r="IG61" s="177">
        <v>0.3125</v>
      </c>
      <c r="IH61" s="177">
        <v>0.98958333333333337</v>
      </c>
      <c r="II61" s="177">
        <v>1.0416666666666666E-2</v>
      </c>
      <c r="IJ61" s="176">
        <v>96</v>
      </c>
      <c r="IK61" s="177">
        <v>0.8571428571428571</v>
      </c>
      <c r="IL61" s="177">
        <v>0.89130434782608692</v>
      </c>
      <c r="IM61" s="177">
        <v>0.10869565217391304</v>
      </c>
      <c r="IN61" s="176">
        <v>46</v>
      </c>
      <c r="IO61" s="177">
        <v>0.4107142857142857</v>
      </c>
      <c r="IP61" s="177">
        <v>0.9701492537313432</v>
      </c>
      <c r="IQ61" s="177">
        <v>2.9850746268656716E-2</v>
      </c>
      <c r="IR61" s="176">
        <v>67</v>
      </c>
      <c r="IS61" s="177">
        <v>0.5982142857142857</v>
      </c>
      <c r="IT61" s="177">
        <v>0.98947368421052639</v>
      </c>
      <c r="IU61" s="177">
        <v>1.0526315789473684E-2</v>
      </c>
      <c r="IV61" s="176">
        <v>95</v>
      </c>
      <c r="IW61" s="177">
        <v>0.8482142857142857</v>
      </c>
      <c r="IX61" s="177">
        <v>0.9772727272727274</v>
      </c>
      <c r="IY61" s="177">
        <v>2.2727272727272728E-2</v>
      </c>
      <c r="IZ61" s="176">
        <v>88</v>
      </c>
      <c r="JA61" s="177">
        <v>0.7857142857142857</v>
      </c>
      <c r="JB61" s="177">
        <v>0.25</v>
      </c>
      <c r="JC61" s="177">
        <v>0.57692307692307687</v>
      </c>
      <c r="JD61" s="177">
        <v>0.42307692307692307</v>
      </c>
      <c r="JE61" s="176">
        <v>104</v>
      </c>
      <c r="JF61" s="177">
        <v>0.9285714285714286</v>
      </c>
      <c r="JG61" s="177">
        <v>0.08</v>
      </c>
      <c r="JH61" s="177">
        <v>0.13</v>
      </c>
      <c r="JI61" s="177">
        <v>0.42</v>
      </c>
      <c r="JJ61" s="177">
        <v>0.25</v>
      </c>
      <c r="JK61" s="177">
        <v>0.12</v>
      </c>
      <c r="JL61" s="176">
        <v>100</v>
      </c>
      <c r="JM61" s="177">
        <v>0.8928571428571429</v>
      </c>
      <c r="JN61" s="176">
        <v>94</v>
      </c>
      <c r="JO61" s="177">
        <v>0.8392857142857143</v>
      </c>
      <c r="JP61" s="179">
        <v>0</v>
      </c>
      <c r="JQ61" s="179">
        <v>0.5</v>
      </c>
      <c r="JR61" s="179">
        <v>0</v>
      </c>
      <c r="JS61" s="179">
        <v>0.25</v>
      </c>
      <c r="JT61" s="179">
        <v>0.25</v>
      </c>
      <c r="JU61" s="176">
        <v>4</v>
      </c>
      <c r="JV61" s="177">
        <v>3.5714285714285712E-2</v>
      </c>
      <c r="JW61" s="177">
        <v>0</v>
      </c>
      <c r="JX61" s="177">
        <v>9.5238095238095247E-3</v>
      </c>
      <c r="JY61" s="177">
        <v>2.8571428571428574E-2</v>
      </c>
      <c r="JZ61" s="177">
        <v>0.95238095238095244</v>
      </c>
      <c r="KA61" s="177">
        <v>9.5238095238095247E-3</v>
      </c>
      <c r="KB61" s="176">
        <v>105</v>
      </c>
      <c r="KC61" s="177">
        <v>0.9375</v>
      </c>
      <c r="KD61" s="177">
        <v>0.78217821782178221</v>
      </c>
      <c r="KE61" s="177">
        <v>7.9207920792079209E-2</v>
      </c>
      <c r="KF61" s="177">
        <v>9.9009900990099015E-2</v>
      </c>
      <c r="KG61" s="177">
        <v>9.9009900990099011E-3</v>
      </c>
      <c r="KH61" s="177">
        <v>9.9009900990099011E-3</v>
      </c>
      <c r="KI61" s="177">
        <v>3.9603960396039604E-2</v>
      </c>
      <c r="KJ61" s="177">
        <v>5.940594059405941E-2</v>
      </c>
      <c r="KK61" s="177">
        <v>1.9801980198019802E-2</v>
      </c>
      <c r="KL61" s="177">
        <v>2.9702970297029705E-2</v>
      </c>
      <c r="KM61" s="176">
        <v>101</v>
      </c>
      <c r="KN61" s="180">
        <v>0.9017857142857143</v>
      </c>
    </row>
    <row r="62" spans="1:300" s="150" customFormat="1" ht="24" customHeight="1" x14ac:dyDescent="0.25">
      <c r="A62" s="181">
        <v>201</v>
      </c>
      <c r="B62" s="182" t="s">
        <v>284</v>
      </c>
      <c r="C62" s="183" t="s">
        <v>4</v>
      </c>
      <c r="D62" s="183" t="s">
        <v>0</v>
      </c>
      <c r="E62" s="184">
        <v>137</v>
      </c>
      <c r="F62" s="185">
        <v>0.24427480916030536</v>
      </c>
      <c r="G62" s="185">
        <v>0.75572519083969469</v>
      </c>
      <c r="H62" s="184">
        <v>131</v>
      </c>
      <c r="I62" s="185">
        <v>0.95620437956204385</v>
      </c>
      <c r="J62" s="185">
        <v>0.66666666666666663</v>
      </c>
      <c r="K62" s="185">
        <v>0.33333333333333331</v>
      </c>
      <c r="L62" s="184">
        <v>108</v>
      </c>
      <c r="M62" s="185">
        <v>0.78832116788321172</v>
      </c>
      <c r="N62" s="185">
        <v>0.39215686274509803</v>
      </c>
      <c r="O62" s="185">
        <v>0.60784313725490202</v>
      </c>
      <c r="P62" s="184">
        <v>102</v>
      </c>
      <c r="Q62" s="185">
        <v>0.74452554744525545</v>
      </c>
      <c r="R62" s="185">
        <v>7.575757575757576E-2</v>
      </c>
      <c r="S62" s="185">
        <v>0.15151515151515152</v>
      </c>
      <c r="T62" s="185">
        <v>0.37121212121212122</v>
      </c>
      <c r="U62" s="185">
        <v>1.5151515151515152E-2</v>
      </c>
      <c r="V62" s="185">
        <v>0.31060606060606061</v>
      </c>
      <c r="W62" s="185">
        <v>9.0909090909090912E-2</v>
      </c>
      <c r="X62" s="185">
        <v>5.3030303030303032E-2</v>
      </c>
      <c r="Y62" s="185">
        <v>9.0909090909090912E-2</v>
      </c>
      <c r="Z62" s="185">
        <v>9.0909090909090912E-2</v>
      </c>
      <c r="AA62" s="185">
        <v>4.5454545454545456E-2</v>
      </c>
      <c r="AB62" s="185">
        <v>0</v>
      </c>
      <c r="AC62" s="185">
        <v>0.14393939393939392</v>
      </c>
      <c r="AD62" s="184">
        <v>132</v>
      </c>
      <c r="AE62" s="185">
        <v>0.96350364963503654</v>
      </c>
      <c r="AF62" s="185">
        <v>0.68613138686131392</v>
      </c>
      <c r="AG62" s="184">
        <v>94</v>
      </c>
      <c r="AH62" s="185">
        <v>0.50406504065040647</v>
      </c>
      <c r="AI62" s="185">
        <v>0.31707317073170732</v>
      </c>
      <c r="AJ62" s="185">
        <v>8.1300813008130079E-2</v>
      </c>
      <c r="AK62" s="185">
        <v>0.47154471544715448</v>
      </c>
      <c r="AL62" s="185">
        <v>0.38211382113821141</v>
      </c>
      <c r="AM62" s="185">
        <v>0.21951219512195125</v>
      </c>
      <c r="AN62" s="185">
        <v>0.15447154471544716</v>
      </c>
      <c r="AO62" s="185">
        <v>0.13821138211382114</v>
      </c>
      <c r="AP62" s="185">
        <v>0.11382113821138212</v>
      </c>
      <c r="AQ62" s="185">
        <v>0.12195121951219513</v>
      </c>
      <c r="AR62" s="184">
        <v>123</v>
      </c>
      <c r="AS62" s="185">
        <v>0.8978102189781022</v>
      </c>
      <c r="AT62" s="186">
        <v>9.387096774193548</v>
      </c>
      <c r="AU62" s="184">
        <v>124</v>
      </c>
      <c r="AV62" s="185">
        <v>0.9051094890510949</v>
      </c>
      <c r="AW62" s="186">
        <v>9.7936507936507944</v>
      </c>
      <c r="AX62" s="184">
        <v>126</v>
      </c>
      <c r="AY62" s="185">
        <v>0.91970802919708028</v>
      </c>
      <c r="AZ62" s="186">
        <v>9.7166666666666668</v>
      </c>
      <c r="BA62" s="184">
        <v>120</v>
      </c>
      <c r="BB62" s="185">
        <v>0.87591240875912413</v>
      </c>
      <c r="BC62" s="185">
        <v>0.62903225806451613</v>
      </c>
      <c r="BD62" s="185">
        <v>0.25</v>
      </c>
      <c r="BE62" s="185">
        <v>8.0645161290322578E-2</v>
      </c>
      <c r="BF62" s="185">
        <v>3.2258064516129031E-2</v>
      </c>
      <c r="BG62" s="185">
        <v>8.0645161290322578E-3</v>
      </c>
      <c r="BH62" s="184">
        <v>124</v>
      </c>
      <c r="BI62" s="185">
        <v>0.9051094890510949</v>
      </c>
      <c r="BJ62" s="185">
        <v>0.81395348837209291</v>
      </c>
      <c r="BK62" s="185">
        <v>0.16279069767441859</v>
      </c>
      <c r="BL62" s="185">
        <v>7.7519379844961239E-3</v>
      </c>
      <c r="BM62" s="185">
        <v>1.5503875968992248E-2</v>
      </c>
      <c r="BN62" s="185">
        <v>0</v>
      </c>
      <c r="BO62" s="184">
        <v>129</v>
      </c>
      <c r="BP62" s="185">
        <v>0.94160583941605835</v>
      </c>
      <c r="BQ62" s="185">
        <v>0.91603053435114512</v>
      </c>
      <c r="BR62" s="185">
        <v>6.8702290076335881E-2</v>
      </c>
      <c r="BS62" s="185">
        <v>1.5267175572519085E-2</v>
      </c>
      <c r="BT62" s="185">
        <v>0</v>
      </c>
      <c r="BU62" s="185">
        <v>0</v>
      </c>
      <c r="BV62" s="184">
        <v>131</v>
      </c>
      <c r="BW62" s="185">
        <v>0.95620437956204385</v>
      </c>
      <c r="BX62" s="185">
        <v>0.92307692307692302</v>
      </c>
      <c r="BY62" s="185">
        <v>6.9230769230769221E-2</v>
      </c>
      <c r="BZ62" s="185">
        <v>7.6923076923076919E-3</v>
      </c>
      <c r="CA62" s="185">
        <v>0</v>
      </c>
      <c r="CB62" s="185">
        <v>0</v>
      </c>
      <c r="CC62" s="184">
        <v>130</v>
      </c>
      <c r="CD62" s="185">
        <v>0.94890510948905105</v>
      </c>
      <c r="CE62" s="185">
        <v>0.86178861788617889</v>
      </c>
      <c r="CF62" s="185">
        <v>0.11382113821138212</v>
      </c>
      <c r="CG62" s="185">
        <v>2.4390243902439029E-2</v>
      </c>
      <c r="CH62" s="185">
        <v>0</v>
      </c>
      <c r="CI62" s="185">
        <v>0</v>
      </c>
      <c r="CJ62" s="184">
        <v>123</v>
      </c>
      <c r="CK62" s="185">
        <v>0.8978102189781022</v>
      </c>
      <c r="CL62" s="185">
        <v>0.90977443609022557</v>
      </c>
      <c r="CM62" s="185">
        <v>7.5187969924812026E-2</v>
      </c>
      <c r="CN62" s="185">
        <v>0</v>
      </c>
      <c r="CO62" s="185">
        <v>7.5187969924812026E-3</v>
      </c>
      <c r="CP62" s="185">
        <v>7.5187969924812026E-3</v>
      </c>
      <c r="CQ62" s="184">
        <v>133</v>
      </c>
      <c r="CR62" s="185">
        <v>0.97080291970802923</v>
      </c>
      <c r="CS62" s="185">
        <v>0.86956521739130432</v>
      </c>
      <c r="CT62" s="185">
        <v>0.10869565217391304</v>
      </c>
      <c r="CU62" s="185">
        <v>0</v>
      </c>
      <c r="CV62" s="185">
        <v>0</v>
      </c>
      <c r="CW62" s="185">
        <v>2.1739130434782612E-2</v>
      </c>
      <c r="CX62" s="184">
        <v>46</v>
      </c>
      <c r="CY62" s="185">
        <v>0.33576642335766421</v>
      </c>
      <c r="CZ62" s="185">
        <v>0.75</v>
      </c>
      <c r="DA62" s="185">
        <v>0.22500000000000001</v>
      </c>
      <c r="DB62" s="185">
        <v>0</v>
      </c>
      <c r="DC62" s="185">
        <v>2.5000000000000001E-2</v>
      </c>
      <c r="DD62" s="185">
        <v>0</v>
      </c>
      <c r="DE62" s="184">
        <v>40</v>
      </c>
      <c r="DF62" s="185">
        <v>0.29197080291970801</v>
      </c>
      <c r="DG62" s="185">
        <v>0.47826086956521741</v>
      </c>
      <c r="DH62" s="185">
        <v>0.36956521739130438</v>
      </c>
      <c r="DI62" s="185">
        <v>4.3478260869565223E-2</v>
      </c>
      <c r="DJ62" s="185">
        <v>6.5217391304347838E-2</v>
      </c>
      <c r="DK62" s="185">
        <v>4.3478260869565223E-2</v>
      </c>
      <c r="DL62" s="184">
        <v>46</v>
      </c>
      <c r="DM62" s="185">
        <v>0.33576642335766421</v>
      </c>
      <c r="DN62" s="185">
        <v>0.45454545454545453</v>
      </c>
      <c r="DO62" s="185">
        <v>0.40909090909090912</v>
      </c>
      <c r="DP62" s="185">
        <v>6.8181818181818191E-2</v>
      </c>
      <c r="DQ62" s="185">
        <v>4.5454545454545456E-2</v>
      </c>
      <c r="DR62" s="185">
        <v>2.2727272727272728E-2</v>
      </c>
      <c r="DS62" s="184">
        <v>44</v>
      </c>
      <c r="DT62" s="185">
        <v>0.32116788321167883</v>
      </c>
      <c r="DU62" s="185">
        <v>0.54545454545454541</v>
      </c>
      <c r="DV62" s="185">
        <v>0.33333333333333331</v>
      </c>
      <c r="DW62" s="185">
        <v>6.0606060606060608E-2</v>
      </c>
      <c r="DX62" s="185">
        <v>3.0303030303030304E-2</v>
      </c>
      <c r="DY62" s="185">
        <v>3.0303030303030304E-2</v>
      </c>
      <c r="DZ62" s="184">
        <v>33</v>
      </c>
      <c r="EA62" s="185">
        <v>0.24087591240875914</v>
      </c>
      <c r="EB62" s="185">
        <v>0.625</v>
      </c>
      <c r="EC62" s="185">
        <v>0.25</v>
      </c>
      <c r="ED62" s="185">
        <v>9.3750000000000014E-2</v>
      </c>
      <c r="EE62" s="185">
        <v>0</v>
      </c>
      <c r="EF62" s="185">
        <v>3.125E-2</v>
      </c>
      <c r="EG62" s="184">
        <v>32</v>
      </c>
      <c r="EH62" s="185">
        <v>0.23357664233576642</v>
      </c>
      <c r="EI62" s="185">
        <v>0.82926829268292679</v>
      </c>
      <c r="EJ62" s="185">
        <v>0.15447154471544716</v>
      </c>
      <c r="EK62" s="185">
        <v>8.130081300813009E-3</v>
      </c>
      <c r="EL62" s="185">
        <v>8.130081300813009E-3</v>
      </c>
      <c r="EM62" s="185">
        <v>0</v>
      </c>
      <c r="EN62" s="184">
        <v>123</v>
      </c>
      <c r="EO62" s="185">
        <v>0.8978102189781022</v>
      </c>
      <c r="EP62" s="185">
        <v>0.82539682539682546</v>
      </c>
      <c r="EQ62" s="185">
        <v>0.14285714285714285</v>
      </c>
      <c r="ER62" s="185">
        <v>1.5873015873015876E-2</v>
      </c>
      <c r="ES62" s="185">
        <v>1.5873015873015876E-2</v>
      </c>
      <c r="ET62" s="185">
        <v>0</v>
      </c>
      <c r="EU62" s="184">
        <v>63</v>
      </c>
      <c r="EV62" s="185">
        <v>0.45985401459854014</v>
      </c>
      <c r="EW62" s="185">
        <v>0.75438596491228072</v>
      </c>
      <c r="EX62" s="185">
        <v>0.19298245614035087</v>
      </c>
      <c r="EY62" s="185">
        <v>5.2631578947368425E-2</v>
      </c>
      <c r="EZ62" s="185">
        <v>0</v>
      </c>
      <c r="FA62" s="185">
        <v>0</v>
      </c>
      <c r="FB62" s="184">
        <v>57</v>
      </c>
      <c r="FC62" s="185">
        <v>0.41605839416058393</v>
      </c>
      <c r="FD62" s="185">
        <v>0.75862068965517238</v>
      </c>
      <c r="FE62" s="185">
        <v>0.13793103448275862</v>
      </c>
      <c r="FF62" s="185">
        <v>6.8965517241379309E-2</v>
      </c>
      <c r="FG62" s="185">
        <v>3.4482758620689655E-2</v>
      </c>
      <c r="FH62" s="185">
        <v>0</v>
      </c>
      <c r="FI62" s="184">
        <v>87</v>
      </c>
      <c r="FJ62" s="185">
        <v>0.63503649635036497</v>
      </c>
      <c r="FK62" s="185">
        <v>0.83333333333333337</v>
      </c>
      <c r="FL62" s="185">
        <v>0.11904761904761905</v>
      </c>
      <c r="FM62" s="185">
        <v>3.5714285714285719E-2</v>
      </c>
      <c r="FN62" s="185">
        <v>1.1904761904761906E-2</v>
      </c>
      <c r="FO62" s="185">
        <v>0</v>
      </c>
      <c r="FP62" s="184">
        <v>84</v>
      </c>
      <c r="FQ62" s="185">
        <v>0.61313868613138689</v>
      </c>
      <c r="FR62" s="185">
        <v>0.625</v>
      </c>
      <c r="FS62" s="185">
        <v>0.125</v>
      </c>
      <c r="FT62" s="185">
        <v>0.125</v>
      </c>
      <c r="FU62" s="185">
        <v>0.125</v>
      </c>
      <c r="FV62" s="185">
        <v>0</v>
      </c>
      <c r="FW62" s="184">
        <v>24</v>
      </c>
      <c r="FX62" s="185">
        <v>0.17518248175182483</v>
      </c>
      <c r="FY62" s="185">
        <v>0.78125000000000011</v>
      </c>
      <c r="FZ62" s="185">
        <v>0.15625</v>
      </c>
      <c r="GA62" s="185">
        <v>6.25E-2</v>
      </c>
      <c r="GB62" s="185">
        <v>0</v>
      </c>
      <c r="GC62" s="185">
        <v>0</v>
      </c>
      <c r="GD62" s="184">
        <v>32</v>
      </c>
      <c r="GE62" s="185">
        <v>0.23357664233576642</v>
      </c>
      <c r="GF62" s="185">
        <v>0.82608695652173914</v>
      </c>
      <c r="GG62" s="185">
        <v>0.10869565217391304</v>
      </c>
      <c r="GH62" s="185">
        <v>6.5217391304347838E-2</v>
      </c>
      <c r="GI62" s="185">
        <v>0</v>
      </c>
      <c r="GJ62" s="185">
        <v>0</v>
      </c>
      <c r="GK62" s="184">
        <v>46</v>
      </c>
      <c r="GL62" s="185">
        <v>0.33576642335766421</v>
      </c>
      <c r="GM62" s="187" t="s">
        <v>232</v>
      </c>
      <c r="GN62" s="187" t="s">
        <v>232</v>
      </c>
      <c r="GO62" s="187" t="s">
        <v>232</v>
      </c>
      <c r="GP62" s="187" t="s">
        <v>232</v>
      </c>
      <c r="GQ62" s="187" t="s">
        <v>232</v>
      </c>
      <c r="GR62" s="184">
        <v>0</v>
      </c>
      <c r="GS62" s="185">
        <v>0</v>
      </c>
      <c r="GT62" s="187" t="s">
        <v>232</v>
      </c>
      <c r="GU62" s="187" t="s">
        <v>232</v>
      </c>
      <c r="GV62" s="187" t="s">
        <v>232</v>
      </c>
      <c r="GW62" s="187" t="s">
        <v>232</v>
      </c>
      <c r="GX62" s="187" t="s">
        <v>232</v>
      </c>
      <c r="GY62" s="184">
        <v>0</v>
      </c>
      <c r="GZ62" s="185">
        <v>0</v>
      </c>
      <c r="HA62" s="187" t="s">
        <v>232</v>
      </c>
      <c r="HB62" s="187" t="s">
        <v>232</v>
      </c>
      <c r="HC62" s="187" t="s">
        <v>232</v>
      </c>
      <c r="HD62" s="187" t="s">
        <v>232</v>
      </c>
      <c r="HE62" s="187" t="s">
        <v>232</v>
      </c>
      <c r="HF62" s="184">
        <v>0</v>
      </c>
      <c r="HG62" s="185">
        <v>0</v>
      </c>
      <c r="HH62" s="186">
        <v>9.3017241379310338</v>
      </c>
      <c r="HI62" s="184">
        <v>116</v>
      </c>
      <c r="HJ62" s="185">
        <v>0.84671532846715325</v>
      </c>
      <c r="HK62" s="185">
        <v>0.65413533834586468</v>
      </c>
      <c r="HL62" s="185">
        <v>0.27067669172932329</v>
      </c>
      <c r="HM62" s="185">
        <v>6.0150375939849621E-2</v>
      </c>
      <c r="HN62" s="185">
        <v>7.5187969924812026E-3</v>
      </c>
      <c r="HO62" s="185">
        <v>7.5187969924812026E-3</v>
      </c>
      <c r="HP62" s="184">
        <v>133</v>
      </c>
      <c r="HQ62" s="185">
        <v>0.97080291970802923</v>
      </c>
      <c r="HR62" s="185">
        <v>0.68421052631578949</v>
      </c>
      <c r="HS62" s="185">
        <v>3.007518796992481E-2</v>
      </c>
      <c r="HT62" s="185">
        <v>7.5187969924812026E-3</v>
      </c>
      <c r="HU62" s="185">
        <v>0.12030075187969924</v>
      </c>
      <c r="HV62" s="185">
        <v>7.5187969924812026E-3</v>
      </c>
      <c r="HW62" s="185">
        <v>3.007518796992481E-2</v>
      </c>
      <c r="HX62" s="185">
        <v>7.5187969924812026E-2</v>
      </c>
      <c r="HY62" s="185">
        <v>3.007518796992481E-2</v>
      </c>
      <c r="HZ62" s="185">
        <v>2.2556390977443611E-2</v>
      </c>
      <c r="IA62" s="185">
        <v>0.12030075187969924</v>
      </c>
      <c r="IB62" s="184">
        <v>133</v>
      </c>
      <c r="IC62" s="185">
        <v>0.97080291970802923</v>
      </c>
      <c r="ID62" s="186">
        <v>2.5728155339805827</v>
      </c>
      <c r="IE62" s="184">
        <v>103</v>
      </c>
      <c r="IF62" s="185">
        <v>0.75182481751824815</v>
      </c>
      <c r="IG62" s="185">
        <v>0.29927007299270075</v>
      </c>
      <c r="IH62" s="185">
        <v>0.9821428571428571</v>
      </c>
      <c r="II62" s="185">
        <v>1.7857142857142856E-2</v>
      </c>
      <c r="IJ62" s="184">
        <v>112</v>
      </c>
      <c r="IK62" s="185">
        <v>0.81751824817518248</v>
      </c>
      <c r="IL62" s="185">
        <v>0.9285714285714286</v>
      </c>
      <c r="IM62" s="185">
        <v>7.1428571428571438E-2</v>
      </c>
      <c r="IN62" s="184">
        <v>42</v>
      </c>
      <c r="IO62" s="185">
        <v>0.30656934306569344</v>
      </c>
      <c r="IP62" s="185">
        <v>0.96</v>
      </c>
      <c r="IQ62" s="185">
        <v>0.04</v>
      </c>
      <c r="IR62" s="184">
        <v>75</v>
      </c>
      <c r="IS62" s="185">
        <v>0.54744525547445255</v>
      </c>
      <c r="IT62" s="185">
        <v>0.9821428571428571</v>
      </c>
      <c r="IU62" s="185">
        <v>1.7857142857142856E-2</v>
      </c>
      <c r="IV62" s="184">
        <v>112</v>
      </c>
      <c r="IW62" s="185">
        <v>0.81751824817518248</v>
      </c>
      <c r="IX62" s="185">
        <v>0.95412844036697264</v>
      </c>
      <c r="IY62" s="185">
        <v>4.5871559633027525E-2</v>
      </c>
      <c r="IZ62" s="184">
        <v>109</v>
      </c>
      <c r="JA62" s="185">
        <v>0.79562043795620441</v>
      </c>
      <c r="JB62" s="185">
        <v>0.13868613138686131</v>
      </c>
      <c r="JC62" s="185">
        <v>0.42857142857142855</v>
      </c>
      <c r="JD62" s="185">
        <v>0.5714285714285714</v>
      </c>
      <c r="JE62" s="184">
        <v>133</v>
      </c>
      <c r="JF62" s="185">
        <v>0.97080291970802923</v>
      </c>
      <c r="JG62" s="185">
        <v>5.0420168067226899E-2</v>
      </c>
      <c r="JH62" s="185">
        <v>0.11764705882352942</v>
      </c>
      <c r="JI62" s="185">
        <v>0.31092436974789917</v>
      </c>
      <c r="JJ62" s="185">
        <v>0.41176470588235292</v>
      </c>
      <c r="JK62" s="185">
        <v>0.10924369747899161</v>
      </c>
      <c r="JL62" s="184">
        <v>119</v>
      </c>
      <c r="JM62" s="185">
        <v>0.86861313868613144</v>
      </c>
      <c r="JN62" s="184">
        <v>123</v>
      </c>
      <c r="JO62" s="185">
        <v>0.8978102189781022</v>
      </c>
      <c r="JP62" s="185" t="s">
        <v>232</v>
      </c>
      <c r="JQ62" s="185" t="s">
        <v>232</v>
      </c>
      <c r="JR62" s="185" t="s">
        <v>232</v>
      </c>
      <c r="JS62" s="185" t="s">
        <v>232</v>
      </c>
      <c r="JT62" s="185" t="s">
        <v>232</v>
      </c>
      <c r="JU62" s="184">
        <v>0</v>
      </c>
      <c r="JV62" s="185">
        <v>0</v>
      </c>
      <c r="JW62" s="185">
        <v>0</v>
      </c>
      <c r="JX62" s="185">
        <v>0</v>
      </c>
      <c r="JY62" s="185">
        <v>7.575757575757576E-3</v>
      </c>
      <c r="JZ62" s="185">
        <v>0.97727272727272729</v>
      </c>
      <c r="KA62" s="185">
        <v>1.5151515151515152E-2</v>
      </c>
      <c r="KB62" s="184">
        <v>132</v>
      </c>
      <c r="KC62" s="185">
        <v>0.96350364963503654</v>
      </c>
      <c r="KD62" s="185">
        <v>0.74137931034482762</v>
      </c>
      <c r="KE62" s="185">
        <v>0.18103448275862066</v>
      </c>
      <c r="KF62" s="185">
        <v>7.7586206896551727E-2</v>
      </c>
      <c r="KG62" s="185">
        <v>4.3103448275862065E-2</v>
      </c>
      <c r="KH62" s="185">
        <v>1.7241379310344827E-2</v>
      </c>
      <c r="KI62" s="185">
        <v>5.1724137931034489E-2</v>
      </c>
      <c r="KJ62" s="185">
        <v>4.3103448275862065E-2</v>
      </c>
      <c r="KK62" s="185">
        <v>3.4482758620689655E-2</v>
      </c>
      <c r="KL62" s="185">
        <v>4.3103448275862065E-2</v>
      </c>
      <c r="KM62" s="184">
        <v>116</v>
      </c>
      <c r="KN62" s="188">
        <v>0.84671532846715325</v>
      </c>
    </row>
    <row r="63" spans="1:300" s="150" customFormat="1" ht="24" customHeight="1" x14ac:dyDescent="0.25">
      <c r="A63" s="173">
        <v>202</v>
      </c>
      <c r="B63" s="174" t="s">
        <v>285</v>
      </c>
      <c r="C63" s="175" t="s">
        <v>4</v>
      </c>
      <c r="D63" s="175" t="s">
        <v>0</v>
      </c>
      <c r="E63" s="176">
        <v>53</v>
      </c>
      <c r="F63" s="177">
        <v>0.22222222222222224</v>
      </c>
      <c r="G63" s="177">
        <v>0.7777777777777779</v>
      </c>
      <c r="H63" s="176">
        <v>45</v>
      </c>
      <c r="I63" s="177">
        <v>0.84905660377358494</v>
      </c>
      <c r="J63" s="177">
        <v>0.61111111111111116</v>
      </c>
      <c r="K63" s="177">
        <v>0.3888888888888889</v>
      </c>
      <c r="L63" s="176">
        <v>36</v>
      </c>
      <c r="M63" s="177">
        <v>0.67924528301886788</v>
      </c>
      <c r="N63" s="177">
        <v>0.4</v>
      </c>
      <c r="O63" s="177">
        <v>0.60000000000000009</v>
      </c>
      <c r="P63" s="176">
        <v>25</v>
      </c>
      <c r="Q63" s="177">
        <v>0.47169811320754718</v>
      </c>
      <c r="R63" s="177">
        <v>0.36956521739130432</v>
      </c>
      <c r="S63" s="177">
        <v>0.15217391304347827</v>
      </c>
      <c r="T63" s="177">
        <v>0.2391304347826087</v>
      </c>
      <c r="U63" s="177">
        <v>2.1739130434782608E-2</v>
      </c>
      <c r="V63" s="177">
        <v>0.32608695652173914</v>
      </c>
      <c r="W63" s="177">
        <v>6.5217391304347824E-2</v>
      </c>
      <c r="X63" s="177">
        <v>2.1739130434782608E-2</v>
      </c>
      <c r="Y63" s="177">
        <v>0.17391304347826086</v>
      </c>
      <c r="Z63" s="177">
        <v>0.21739130434782608</v>
      </c>
      <c r="AA63" s="177">
        <v>8.6956521739130432E-2</v>
      </c>
      <c r="AB63" s="177">
        <v>0</v>
      </c>
      <c r="AC63" s="177">
        <v>6.5217391304347824E-2</v>
      </c>
      <c r="AD63" s="176">
        <v>46</v>
      </c>
      <c r="AE63" s="177">
        <v>0.86792452830188682</v>
      </c>
      <c r="AF63" s="177">
        <v>0.71698113207547165</v>
      </c>
      <c r="AG63" s="176">
        <v>38</v>
      </c>
      <c r="AH63" s="177">
        <v>0.56818181818181812</v>
      </c>
      <c r="AI63" s="177">
        <v>0.15909090909090909</v>
      </c>
      <c r="AJ63" s="177">
        <v>0.15909090909090909</v>
      </c>
      <c r="AK63" s="177">
        <v>0.65909090909090906</v>
      </c>
      <c r="AL63" s="177">
        <v>0.27272727272727271</v>
      </c>
      <c r="AM63" s="177">
        <v>0.56818181818181812</v>
      </c>
      <c r="AN63" s="177">
        <v>0.31818181818181818</v>
      </c>
      <c r="AO63" s="177">
        <v>0.22727272727272727</v>
      </c>
      <c r="AP63" s="177">
        <v>6.8181818181818177E-2</v>
      </c>
      <c r="AQ63" s="177">
        <v>9.0909090909090912E-2</v>
      </c>
      <c r="AR63" s="176">
        <v>44</v>
      </c>
      <c r="AS63" s="177">
        <v>0.83018867924528306</v>
      </c>
      <c r="AT63" s="178">
        <v>9.4888888888888889</v>
      </c>
      <c r="AU63" s="176">
        <v>45</v>
      </c>
      <c r="AV63" s="177">
        <v>0.84905660377358494</v>
      </c>
      <c r="AW63" s="178">
        <v>9.8888888888888893</v>
      </c>
      <c r="AX63" s="176">
        <v>45</v>
      </c>
      <c r="AY63" s="177">
        <v>0.84905660377358494</v>
      </c>
      <c r="AZ63" s="178">
        <v>9.8863636363636367</v>
      </c>
      <c r="BA63" s="176">
        <v>44</v>
      </c>
      <c r="BB63" s="177">
        <v>0.83018867924528306</v>
      </c>
      <c r="BC63" s="177">
        <v>0.26530612244897961</v>
      </c>
      <c r="BD63" s="177">
        <v>0.51020408163265296</v>
      </c>
      <c r="BE63" s="177">
        <v>0.10204081632653061</v>
      </c>
      <c r="BF63" s="177">
        <v>8.1632653061224483E-2</v>
      </c>
      <c r="BG63" s="177">
        <v>4.0816326530612242E-2</v>
      </c>
      <c r="BH63" s="176">
        <v>49</v>
      </c>
      <c r="BI63" s="177">
        <v>0.92452830188679247</v>
      </c>
      <c r="BJ63" s="177">
        <v>0.70212765957446799</v>
      </c>
      <c r="BK63" s="177">
        <v>0.1702127659574468</v>
      </c>
      <c r="BL63" s="177">
        <v>8.5106382978723402E-2</v>
      </c>
      <c r="BM63" s="177">
        <v>4.2553191489361701E-2</v>
      </c>
      <c r="BN63" s="177">
        <v>0</v>
      </c>
      <c r="BO63" s="176">
        <v>47</v>
      </c>
      <c r="BP63" s="177">
        <v>0.8867924528301887</v>
      </c>
      <c r="BQ63" s="177">
        <v>0.73469387755102045</v>
      </c>
      <c r="BR63" s="177">
        <v>0.16326530612244897</v>
      </c>
      <c r="BS63" s="177">
        <v>8.1632653061224483E-2</v>
      </c>
      <c r="BT63" s="177">
        <v>2.0408163265306121E-2</v>
      </c>
      <c r="BU63" s="177">
        <v>0</v>
      </c>
      <c r="BV63" s="176">
        <v>49</v>
      </c>
      <c r="BW63" s="177">
        <v>0.92452830188679247</v>
      </c>
      <c r="BX63" s="177">
        <v>0.72000000000000008</v>
      </c>
      <c r="BY63" s="177">
        <v>0.22000000000000003</v>
      </c>
      <c r="BZ63" s="177">
        <v>0.04</v>
      </c>
      <c r="CA63" s="177">
        <v>0.02</v>
      </c>
      <c r="CB63" s="177">
        <v>0</v>
      </c>
      <c r="CC63" s="176">
        <v>50</v>
      </c>
      <c r="CD63" s="177">
        <v>0.94339622641509435</v>
      </c>
      <c r="CE63" s="177">
        <v>0.5609756097560975</v>
      </c>
      <c r="CF63" s="177">
        <v>0.31707317073170732</v>
      </c>
      <c r="CG63" s="177">
        <v>7.3170731707317069E-2</v>
      </c>
      <c r="CH63" s="177">
        <v>4.878048780487805E-2</v>
      </c>
      <c r="CI63" s="177">
        <v>0</v>
      </c>
      <c r="CJ63" s="176">
        <v>41</v>
      </c>
      <c r="CK63" s="177">
        <v>0.77358490566037741</v>
      </c>
      <c r="CL63" s="177">
        <v>0.84000000000000019</v>
      </c>
      <c r="CM63" s="177">
        <v>0.16</v>
      </c>
      <c r="CN63" s="177">
        <v>0</v>
      </c>
      <c r="CO63" s="177">
        <v>0</v>
      </c>
      <c r="CP63" s="177">
        <v>0</v>
      </c>
      <c r="CQ63" s="176">
        <v>50</v>
      </c>
      <c r="CR63" s="177">
        <v>0.94339622641509435</v>
      </c>
      <c r="CS63" s="177">
        <v>0.75</v>
      </c>
      <c r="CT63" s="177">
        <v>8.3333333333333343E-2</v>
      </c>
      <c r="CU63" s="177">
        <v>0.16666666666666669</v>
      </c>
      <c r="CV63" s="177">
        <v>0</v>
      </c>
      <c r="CW63" s="177">
        <v>0</v>
      </c>
      <c r="CX63" s="176">
        <v>12</v>
      </c>
      <c r="CY63" s="177">
        <v>0.22641509433962265</v>
      </c>
      <c r="CZ63" s="177">
        <v>0.7</v>
      </c>
      <c r="DA63" s="177">
        <v>0.19999999999999998</v>
      </c>
      <c r="DB63" s="177">
        <v>9.9999999999999992E-2</v>
      </c>
      <c r="DC63" s="177">
        <v>0</v>
      </c>
      <c r="DD63" s="177">
        <v>0</v>
      </c>
      <c r="DE63" s="176">
        <v>10</v>
      </c>
      <c r="DF63" s="177">
        <v>0.18867924528301888</v>
      </c>
      <c r="DG63" s="177">
        <v>0.36842105263157893</v>
      </c>
      <c r="DH63" s="177">
        <v>0.47368421052631582</v>
      </c>
      <c r="DI63" s="177">
        <v>0.15789473684210525</v>
      </c>
      <c r="DJ63" s="177">
        <v>0</v>
      </c>
      <c r="DK63" s="177">
        <v>0</v>
      </c>
      <c r="DL63" s="176">
        <v>19</v>
      </c>
      <c r="DM63" s="177">
        <v>0.35849056603773582</v>
      </c>
      <c r="DN63" s="177">
        <v>0.40909090909090906</v>
      </c>
      <c r="DO63" s="177">
        <v>0.45454545454545453</v>
      </c>
      <c r="DP63" s="177">
        <v>0.13636363636363635</v>
      </c>
      <c r="DQ63" s="177">
        <v>0</v>
      </c>
      <c r="DR63" s="177">
        <v>0</v>
      </c>
      <c r="DS63" s="176">
        <v>22</v>
      </c>
      <c r="DT63" s="177">
        <v>0.41509433962264153</v>
      </c>
      <c r="DU63" s="177">
        <v>0.5</v>
      </c>
      <c r="DV63" s="177">
        <v>0.35714285714285715</v>
      </c>
      <c r="DW63" s="177">
        <v>0.14285714285714285</v>
      </c>
      <c r="DX63" s="177">
        <v>0</v>
      </c>
      <c r="DY63" s="177">
        <v>0</v>
      </c>
      <c r="DZ63" s="176">
        <v>14</v>
      </c>
      <c r="EA63" s="177">
        <v>0.26415094339622641</v>
      </c>
      <c r="EB63" s="177">
        <v>0.77777777777777779</v>
      </c>
      <c r="EC63" s="177">
        <v>0.22222222222222221</v>
      </c>
      <c r="ED63" s="177">
        <v>0</v>
      </c>
      <c r="EE63" s="177">
        <v>0</v>
      </c>
      <c r="EF63" s="177">
        <v>0</v>
      </c>
      <c r="EG63" s="176">
        <v>9</v>
      </c>
      <c r="EH63" s="177">
        <v>0.16981132075471697</v>
      </c>
      <c r="EI63" s="177">
        <v>0.6875</v>
      </c>
      <c r="EJ63" s="177">
        <v>0.22916666666666669</v>
      </c>
      <c r="EK63" s="177">
        <v>4.1666666666666671E-2</v>
      </c>
      <c r="EL63" s="177">
        <v>2.0833333333333336E-2</v>
      </c>
      <c r="EM63" s="177">
        <v>2.0833333333333336E-2</v>
      </c>
      <c r="EN63" s="176">
        <v>48</v>
      </c>
      <c r="EO63" s="177">
        <v>0.90566037735849059</v>
      </c>
      <c r="EP63" s="177">
        <v>0.56521739130434789</v>
      </c>
      <c r="EQ63" s="177">
        <v>0.39130434782608697</v>
      </c>
      <c r="ER63" s="177">
        <v>4.3478260869565216E-2</v>
      </c>
      <c r="ES63" s="177">
        <v>0</v>
      </c>
      <c r="ET63" s="177">
        <v>0</v>
      </c>
      <c r="EU63" s="176">
        <v>23</v>
      </c>
      <c r="EV63" s="177">
        <v>0.43396226415094341</v>
      </c>
      <c r="EW63" s="177">
        <v>0.46666666666666662</v>
      </c>
      <c r="EX63" s="177">
        <v>0.53333333333333333</v>
      </c>
      <c r="EY63" s="177">
        <v>0</v>
      </c>
      <c r="EZ63" s="177">
        <v>0</v>
      </c>
      <c r="FA63" s="177">
        <v>0</v>
      </c>
      <c r="FB63" s="176">
        <v>15</v>
      </c>
      <c r="FC63" s="177">
        <v>0.28301886792452829</v>
      </c>
      <c r="FD63" s="177">
        <v>0.69230769230769229</v>
      </c>
      <c r="FE63" s="177">
        <v>0.28205128205128205</v>
      </c>
      <c r="FF63" s="177">
        <v>2.564102564102564E-2</v>
      </c>
      <c r="FG63" s="177">
        <v>0</v>
      </c>
      <c r="FH63" s="177">
        <v>0</v>
      </c>
      <c r="FI63" s="176">
        <v>39</v>
      </c>
      <c r="FJ63" s="177">
        <v>0.73584905660377353</v>
      </c>
      <c r="FK63" s="177">
        <v>0.71794871794871784</v>
      </c>
      <c r="FL63" s="177">
        <v>0.25641025641025639</v>
      </c>
      <c r="FM63" s="177">
        <v>2.564102564102564E-2</v>
      </c>
      <c r="FN63" s="177">
        <v>0</v>
      </c>
      <c r="FO63" s="177">
        <v>0</v>
      </c>
      <c r="FP63" s="176">
        <v>39</v>
      </c>
      <c r="FQ63" s="177">
        <v>0.73584905660377353</v>
      </c>
      <c r="FR63" s="177">
        <v>0.58333333333333337</v>
      </c>
      <c r="FS63" s="177">
        <v>0.16666666666666669</v>
      </c>
      <c r="FT63" s="177">
        <v>0.16666666666666669</v>
      </c>
      <c r="FU63" s="177">
        <v>8.3333333333333343E-2</v>
      </c>
      <c r="FV63" s="177">
        <v>0</v>
      </c>
      <c r="FW63" s="176">
        <v>12</v>
      </c>
      <c r="FX63" s="177">
        <v>0.22641509433962265</v>
      </c>
      <c r="FY63" s="177">
        <v>0.58823529411764708</v>
      </c>
      <c r="FZ63" s="177">
        <v>0.23529411764705885</v>
      </c>
      <c r="GA63" s="177">
        <v>5.8823529411764712E-2</v>
      </c>
      <c r="GB63" s="177">
        <v>0.11764705882352942</v>
      </c>
      <c r="GC63" s="177">
        <v>0</v>
      </c>
      <c r="GD63" s="176">
        <v>17</v>
      </c>
      <c r="GE63" s="177">
        <v>0.32075471698113206</v>
      </c>
      <c r="GF63" s="177">
        <v>0.66666666666666663</v>
      </c>
      <c r="GG63" s="177">
        <v>0.25925925925925924</v>
      </c>
      <c r="GH63" s="177">
        <v>3.7037037037037035E-2</v>
      </c>
      <c r="GI63" s="177">
        <v>3.7037037037037035E-2</v>
      </c>
      <c r="GJ63" s="177">
        <v>0</v>
      </c>
      <c r="GK63" s="176">
        <v>27</v>
      </c>
      <c r="GL63" s="177">
        <v>0.50943396226415094</v>
      </c>
      <c r="GM63" s="179" t="s">
        <v>232</v>
      </c>
      <c r="GN63" s="179" t="s">
        <v>232</v>
      </c>
      <c r="GO63" s="179" t="s">
        <v>232</v>
      </c>
      <c r="GP63" s="179" t="s">
        <v>232</v>
      </c>
      <c r="GQ63" s="179" t="s">
        <v>232</v>
      </c>
      <c r="GR63" s="176">
        <v>0</v>
      </c>
      <c r="GS63" s="177">
        <v>0</v>
      </c>
      <c r="GT63" s="179" t="s">
        <v>232</v>
      </c>
      <c r="GU63" s="179" t="s">
        <v>232</v>
      </c>
      <c r="GV63" s="179" t="s">
        <v>232</v>
      </c>
      <c r="GW63" s="179" t="s">
        <v>232</v>
      </c>
      <c r="GX63" s="179" t="s">
        <v>232</v>
      </c>
      <c r="GY63" s="176">
        <v>0</v>
      </c>
      <c r="GZ63" s="177">
        <v>0</v>
      </c>
      <c r="HA63" s="179" t="s">
        <v>232</v>
      </c>
      <c r="HB63" s="179" t="s">
        <v>232</v>
      </c>
      <c r="HC63" s="179" t="s">
        <v>232</v>
      </c>
      <c r="HD63" s="179" t="s">
        <v>232</v>
      </c>
      <c r="HE63" s="179" t="s">
        <v>232</v>
      </c>
      <c r="HF63" s="176">
        <v>0</v>
      </c>
      <c r="HG63" s="177">
        <v>0</v>
      </c>
      <c r="HH63" s="178">
        <v>9.0434782608695645</v>
      </c>
      <c r="HI63" s="176">
        <v>46</v>
      </c>
      <c r="HJ63" s="177">
        <v>0.86792452830188682</v>
      </c>
      <c r="HK63" s="177">
        <v>0.32653061224489793</v>
      </c>
      <c r="HL63" s="177">
        <v>0.5714285714285714</v>
      </c>
      <c r="HM63" s="177">
        <v>0.10204081632653061</v>
      </c>
      <c r="HN63" s="177">
        <v>0</v>
      </c>
      <c r="HO63" s="177">
        <v>0</v>
      </c>
      <c r="HP63" s="176">
        <v>49</v>
      </c>
      <c r="HQ63" s="177">
        <v>0.92452830188679247</v>
      </c>
      <c r="HR63" s="177">
        <v>0.55102040816326525</v>
      </c>
      <c r="HS63" s="177">
        <v>2.0408163265306121E-2</v>
      </c>
      <c r="HT63" s="177">
        <v>2.0408163265306121E-2</v>
      </c>
      <c r="HU63" s="177">
        <v>8.1632653061224483E-2</v>
      </c>
      <c r="HV63" s="177">
        <v>0</v>
      </c>
      <c r="HW63" s="177">
        <v>2.0408163265306121E-2</v>
      </c>
      <c r="HX63" s="177">
        <v>6.1224489795918366E-2</v>
      </c>
      <c r="HY63" s="177">
        <v>0.12244897959183673</v>
      </c>
      <c r="HZ63" s="177">
        <v>0.12244897959183673</v>
      </c>
      <c r="IA63" s="177">
        <v>0.12244897959183673</v>
      </c>
      <c r="IB63" s="176">
        <v>49</v>
      </c>
      <c r="IC63" s="177">
        <v>0.92452830188679247</v>
      </c>
      <c r="ID63" s="178">
        <v>2.641025641025641</v>
      </c>
      <c r="IE63" s="176">
        <v>39</v>
      </c>
      <c r="IF63" s="177">
        <v>0.73584905660377353</v>
      </c>
      <c r="IG63" s="177">
        <v>0.39622641509433965</v>
      </c>
      <c r="IH63" s="177">
        <v>0.97777777777777786</v>
      </c>
      <c r="II63" s="177">
        <v>2.2222222222222223E-2</v>
      </c>
      <c r="IJ63" s="176">
        <v>45</v>
      </c>
      <c r="IK63" s="177">
        <v>0.84905660377358494</v>
      </c>
      <c r="IL63" s="177">
        <v>0.83333333333333337</v>
      </c>
      <c r="IM63" s="177">
        <v>0.16666666666666669</v>
      </c>
      <c r="IN63" s="176">
        <v>12</v>
      </c>
      <c r="IO63" s="177">
        <v>0.22641509433962265</v>
      </c>
      <c r="IP63" s="177">
        <v>0.92592592592592582</v>
      </c>
      <c r="IQ63" s="177">
        <v>7.407407407407407E-2</v>
      </c>
      <c r="IR63" s="176">
        <v>27</v>
      </c>
      <c r="IS63" s="177">
        <v>0.50943396226415094</v>
      </c>
      <c r="IT63" s="177">
        <v>0.97435897435897423</v>
      </c>
      <c r="IU63" s="177">
        <v>2.564102564102564E-2</v>
      </c>
      <c r="IV63" s="176">
        <v>39</v>
      </c>
      <c r="IW63" s="177">
        <v>0.73584905660377353</v>
      </c>
      <c r="IX63" s="177">
        <v>0.97368421052631582</v>
      </c>
      <c r="IY63" s="177">
        <v>2.6315789473684213E-2</v>
      </c>
      <c r="IZ63" s="176">
        <v>38</v>
      </c>
      <c r="JA63" s="177">
        <v>0.71698113207547165</v>
      </c>
      <c r="JB63" s="177">
        <v>0.33962264150943394</v>
      </c>
      <c r="JC63" s="177">
        <v>0.54</v>
      </c>
      <c r="JD63" s="177">
        <v>0.46</v>
      </c>
      <c r="JE63" s="176">
        <v>50</v>
      </c>
      <c r="JF63" s="177">
        <v>0.94339622641509435</v>
      </c>
      <c r="JG63" s="177">
        <v>6.3829787234042548E-2</v>
      </c>
      <c r="JH63" s="177">
        <v>0.19148936170212766</v>
      </c>
      <c r="JI63" s="177">
        <v>0.40425531914893614</v>
      </c>
      <c r="JJ63" s="177">
        <v>0.21276595744680851</v>
      </c>
      <c r="JK63" s="177">
        <v>0.1276595744680851</v>
      </c>
      <c r="JL63" s="176">
        <v>47</v>
      </c>
      <c r="JM63" s="177">
        <v>0.8867924528301887</v>
      </c>
      <c r="JN63" s="176">
        <v>45</v>
      </c>
      <c r="JO63" s="177">
        <v>0.84905660377358494</v>
      </c>
      <c r="JP63" s="179">
        <v>0</v>
      </c>
      <c r="JQ63" s="179">
        <v>0.33333333333333337</v>
      </c>
      <c r="JR63" s="179">
        <v>0</v>
      </c>
      <c r="JS63" s="179">
        <v>0.66666666666666674</v>
      </c>
      <c r="JT63" s="179">
        <v>0</v>
      </c>
      <c r="JU63" s="176">
        <v>3</v>
      </c>
      <c r="JV63" s="177">
        <v>5.6603773584905662E-2</v>
      </c>
      <c r="JW63" s="177">
        <v>6.25E-2</v>
      </c>
      <c r="JX63" s="177">
        <v>0</v>
      </c>
      <c r="JY63" s="177">
        <v>0</v>
      </c>
      <c r="JZ63" s="177">
        <v>0.9375</v>
      </c>
      <c r="KA63" s="177">
        <v>0</v>
      </c>
      <c r="KB63" s="176">
        <v>48</v>
      </c>
      <c r="KC63" s="177">
        <v>0.90566037735849059</v>
      </c>
      <c r="KD63" s="177">
        <v>0.86046511627906974</v>
      </c>
      <c r="KE63" s="177">
        <v>4.6511627906976744E-2</v>
      </c>
      <c r="KF63" s="177">
        <v>2.3255813953488372E-2</v>
      </c>
      <c r="KG63" s="177">
        <v>2.3255813953488372E-2</v>
      </c>
      <c r="KH63" s="177">
        <v>2.3255813953488372E-2</v>
      </c>
      <c r="KI63" s="177">
        <v>0</v>
      </c>
      <c r="KJ63" s="177">
        <v>9.3023255813953487E-2</v>
      </c>
      <c r="KK63" s="177">
        <v>0</v>
      </c>
      <c r="KL63" s="177">
        <v>0</v>
      </c>
      <c r="KM63" s="176">
        <v>43</v>
      </c>
      <c r="KN63" s="180">
        <v>0.81132075471698117</v>
      </c>
    </row>
    <row r="64" spans="1:300" s="150" customFormat="1" ht="24" customHeight="1" x14ac:dyDescent="0.25">
      <c r="A64" s="181">
        <v>203</v>
      </c>
      <c r="B64" s="182" t="s">
        <v>286</v>
      </c>
      <c r="C64" s="183" t="s">
        <v>4</v>
      </c>
      <c r="D64" s="183" t="s">
        <v>0</v>
      </c>
      <c r="E64" s="184">
        <v>59</v>
      </c>
      <c r="F64" s="185">
        <v>0.22641509433962265</v>
      </c>
      <c r="G64" s="185">
        <v>0.7735849056603773</v>
      </c>
      <c r="H64" s="184">
        <v>53</v>
      </c>
      <c r="I64" s="185">
        <v>0.89830508474576276</v>
      </c>
      <c r="J64" s="185">
        <v>0.61904761904761896</v>
      </c>
      <c r="K64" s="185">
        <v>0.38095238095238093</v>
      </c>
      <c r="L64" s="184">
        <v>42</v>
      </c>
      <c r="M64" s="185">
        <v>0.71186440677966101</v>
      </c>
      <c r="N64" s="185">
        <v>0.32500000000000001</v>
      </c>
      <c r="O64" s="185">
        <v>0.67500000000000004</v>
      </c>
      <c r="P64" s="184">
        <v>40</v>
      </c>
      <c r="Q64" s="185">
        <v>0.67796610169491522</v>
      </c>
      <c r="R64" s="185">
        <v>7.6923076923076927E-2</v>
      </c>
      <c r="S64" s="185">
        <v>5.7692307692307696E-2</v>
      </c>
      <c r="T64" s="185">
        <v>0.38461538461538458</v>
      </c>
      <c r="U64" s="185">
        <v>1.9230769230769232E-2</v>
      </c>
      <c r="V64" s="185">
        <v>0.40384615384615385</v>
      </c>
      <c r="W64" s="185">
        <v>3.8461538461538464E-2</v>
      </c>
      <c r="X64" s="185">
        <v>1.9230769230769232E-2</v>
      </c>
      <c r="Y64" s="185">
        <v>9.6153846153846145E-2</v>
      </c>
      <c r="Z64" s="185">
        <v>0.11538461538461539</v>
      </c>
      <c r="AA64" s="185">
        <v>3.8461538461538464E-2</v>
      </c>
      <c r="AB64" s="185">
        <v>3.8461538461538464E-2</v>
      </c>
      <c r="AC64" s="185">
        <v>0.19230769230769229</v>
      </c>
      <c r="AD64" s="184">
        <v>52</v>
      </c>
      <c r="AE64" s="185">
        <v>0.88135593220338981</v>
      </c>
      <c r="AF64" s="185">
        <v>0.71186440677966101</v>
      </c>
      <c r="AG64" s="184">
        <v>42</v>
      </c>
      <c r="AH64" s="185">
        <v>0.42307692307692313</v>
      </c>
      <c r="AI64" s="185">
        <v>0.34615384615384615</v>
      </c>
      <c r="AJ64" s="185">
        <v>9.6153846153846145E-2</v>
      </c>
      <c r="AK64" s="185">
        <v>0.38461538461538458</v>
      </c>
      <c r="AL64" s="185">
        <v>0.30769230769230771</v>
      </c>
      <c r="AM64" s="185">
        <v>0.28846153846153849</v>
      </c>
      <c r="AN64" s="185">
        <v>0.17307692307692307</v>
      </c>
      <c r="AO64" s="185">
        <v>0.21153846153846156</v>
      </c>
      <c r="AP64" s="185">
        <v>0.11538461538461539</v>
      </c>
      <c r="AQ64" s="185">
        <v>0.11538461538461539</v>
      </c>
      <c r="AR64" s="184">
        <v>52</v>
      </c>
      <c r="AS64" s="185">
        <v>0.88135593220338981</v>
      </c>
      <c r="AT64" s="186">
        <v>9.7924528301886795</v>
      </c>
      <c r="AU64" s="184">
        <v>53</v>
      </c>
      <c r="AV64" s="185">
        <v>0.89830508474576276</v>
      </c>
      <c r="AW64" s="186">
        <v>9.9230769230769234</v>
      </c>
      <c r="AX64" s="184">
        <v>52</v>
      </c>
      <c r="AY64" s="185">
        <v>0.88135593220338981</v>
      </c>
      <c r="AZ64" s="186">
        <v>9.84</v>
      </c>
      <c r="BA64" s="184">
        <v>50</v>
      </c>
      <c r="BB64" s="185">
        <v>0.84745762711864403</v>
      </c>
      <c r="BC64" s="185">
        <v>0.19607843137254899</v>
      </c>
      <c r="BD64" s="185">
        <v>0.52941176470588236</v>
      </c>
      <c r="BE64" s="185">
        <v>0.13725490196078433</v>
      </c>
      <c r="BF64" s="185">
        <v>0.13725490196078433</v>
      </c>
      <c r="BG64" s="185">
        <v>0</v>
      </c>
      <c r="BH64" s="184">
        <v>51</v>
      </c>
      <c r="BI64" s="185">
        <v>0.86440677966101698</v>
      </c>
      <c r="BJ64" s="185">
        <v>0.80769230769230771</v>
      </c>
      <c r="BK64" s="185">
        <v>0.19230769230769229</v>
      </c>
      <c r="BL64" s="185">
        <v>0</v>
      </c>
      <c r="BM64" s="185">
        <v>0</v>
      </c>
      <c r="BN64" s="185">
        <v>0</v>
      </c>
      <c r="BO64" s="184">
        <v>52</v>
      </c>
      <c r="BP64" s="185">
        <v>0.88135593220338981</v>
      </c>
      <c r="BQ64" s="185">
        <v>0.90740740740740744</v>
      </c>
      <c r="BR64" s="185">
        <v>7.4074074074074084E-2</v>
      </c>
      <c r="BS64" s="185">
        <v>0</v>
      </c>
      <c r="BT64" s="185">
        <v>1.8518518518518521E-2</v>
      </c>
      <c r="BU64" s="185">
        <v>0</v>
      </c>
      <c r="BV64" s="184">
        <v>54</v>
      </c>
      <c r="BW64" s="185">
        <v>0.9152542372881356</v>
      </c>
      <c r="BX64" s="185">
        <v>0.81132075471698106</v>
      </c>
      <c r="BY64" s="185">
        <v>0.15094339622641509</v>
      </c>
      <c r="BZ64" s="185">
        <v>3.7735849056603772E-2</v>
      </c>
      <c r="CA64" s="185">
        <v>0</v>
      </c>
      <c r="CB64" s="185">
        <v>0</v>
      </c>
      <c r="CC64" s="184">
        <v>53</v>
      </c>
      <c r="CD64" s="185">
        <v>0.89830508474576276</v>
      </c>
      <c r="CE64" s="185">
        <v>0.65625</v>
      </c>
      <c r="CF64" s="185">
        <v>0.15625</v>
      </c>
      <c r="CG64" s="185">
        <v>0.15625</v>
      </c>
      <c r="CH64" s="185">
        <v>3.125E-2</v>
      </c>
      <c r="CI64" s="185">
        <v>0</v>
      </c>
      <c r="CJ64" s="184">
        <v>32</v>
      </c>
      <c r="CK64" s="185">
        <v>0.5423728813559322</v>
      </c>
      <c r="CL64" s="185">
        <v>0.76923076923076916</v>
      </c>
      <c r="CM64" s="185">
        <v>0.23076923076923078</v>
      </c>
      <c r="CN64" s="185">
        <v>0</v>
      </c>
      <c r="CO64" s="185">
        <v>0</v>
      </c>
      <c r="CP64" s="185">
        <v>0</v>
      </c>
      <c r="CQ64" s="184">
        <v>52</v>
      </c>
      <c r="CR64" s="185">
        <v>0.88135593220338981</v>
      </c>
      <c r="CS64" s="185">
        <v>0.75</v>
      </c>
      <c r="CT64" s="185">
        <v>0</v>
      </c>
      <c r="CU64" s="185">
        <v>0</v>
      </c>
      <c r="CV64" s="185">
        <v>0</v>
      </c>
      <c r="CW64" s="185">
        <v>0.25</v>
      </c>
      <c r="CX64" s="184">
        <v>4</v>
      </c>
      <c r="CY64" s="185">
        <v>6.7796610169491525E-2</v>
      </c>
      <c r="CZ64" s="185">
        <v>1</v>
      </c>
      <c r="DA64" s="185">
        <v>0</v>
      </c>
      <c r="DB64" s="185">
        <v>0</v>
      </c>
      <c r="DC64" s="185">
        <v>0</v>
      </c>
      <c r="DD64" s="185">
        <v>0</v>
      </c>
      <c r="DE64" s="184">
        <v>2</v>
      </c>
      <c r="DF64" s="185">
        <v>3.3898305084745763E-2</v>
      </c>
      <c r="DG64" s="185">
        <v>0.39999999999999997</v>
      </c>
      <c r="DH64" s="185">
        <v>0.39999999999999997</v>
      </c>
      <c r="DI64" s="185">
        <v>0.13333333333333333</v>
      </c>
      <c r="DJ64" s="185">
        <v>6.6666666666666666E-2</v>
      </c>
      <c r="DK64" s="185">
        <v>0</v>
      </c>
      <c r="DL64" s="184">
        <v>15</v>
      </c>
      <c r="DM64" s="185">
        <v>0.25423728813559321</v>
      </c>
      <c r="DN64" s="185">
        <v>0.4375</v>
      </c>
      <c r="DO64" s="185">
        <v>0.5</v>
      </c>
      <c r="DP64" s="185">
        <v>6.25E-2</v>
      </c>
      <c r="DQ64" s="185">
        <v>0</v>
      </c>
      <c r="DR64" s="185">
        <v>0</v>
      </c>
      <c r="DS64" s="184">
        <v>16</v>
      </c>
      <c r="DT64" s="185">
        <v>0.2711864406779661</v>
      </c>
      <c r="DU64" s="185">
        <v>0.25</v>
      </c>
      <c r="DV64" s="185">
        <v>0.5</v>
      </c>
      <c r="DW64" s="185">
        <v>0.25</v>
      </c>
      <c r="DX64" s="185">
        <v>0</v>
      </c>
      <c r="DY64" s="185">
        <v>0</v>
      </c>
      <c r="DZ64" s="184">
        <v>8</v>
      </c>
      <c r="EA64" s="185">
        <v>0.13559322033898305</v>
      </c>
      <c r="EB64" s="185">
        <v>0.42857142857142855</v>
      </c>
      <c r="EC64" s="185">
        <v>0.42857142857142855</v>
      </c>
      <c r="ED64" s="185">
        <v>0.14285714285714285</v>
      </c>
      <c r="EE64" s="185">
        <v>0</v>
      </c>
      <c r="EF64" s="185">
        <v>0</v>
      </c>
      <c r="EG64" s="184">
        <v>7</v>
      </c>
      <c r="EH64" s="185">
        <v>0.11864406779661017</v>
      </c>
      <c r="EI64" s="185">
        <v>0.72340425531914898</v>
      </c>
      <c r="EJ64" s="185">
        <v>0.27659574468085107</v>
      </c>
      <c r="EK64" s="185">
        <v>0</v>
      </c>
      <c r="EL64" s="185">
        <v>0</v>
      </c>
      <c r="EM64" s="185">
        <v>0</v>
      </c>
      <c r="EN64" s="184">
        <v>47</v>
      </c>
      <c r="EO64" s="185">
        <v>0.79661016949152541</v>
      </c>
      <c r="EP64" s="185">
        <v>0.6875</v>
      </c>
      <c r="EQ64" s="185">
        <v>0.3125</v>
      </c>
      <c r="ER64" s="185">
        <v>0</v>
      </c>
      <c r="ES64" s="185">
        <v>0</v>
      </c>
      <c r="ET64" s="185">
        <v>0</v>
      </c>
      <c r="EU64" s="184">
        <v>16</v>
      </c>
      <c r="EV64" s="185">
        <v>0.2711864406779661</v>
      </c>
      <c r="EW64" s="185">
        <v>0.45454545454545447</v>
      </c>
      <c r="EX64" s="185">
        <v>0.54545454545454541</v>
      </c>
      <c r="EY64" s="185">
        <v>0</v>
      </c>
      <c r="EZ64" s="185">
        <v>0</v>
      </c>
      <c r="FA64" s="185">
        <v>0</v>
      </c>
      <c r="FB64" s="184">
        <v>11</v>
      </c>
      <c r="FC64" s="185">
        <v>0.1864406779661017</v>
      </c>
      <c r="FD64" s="185">
        <v>0.74193548387096786</v>
      </c>
      <c r="FE64" s="185">
        <v>0.25806451612903231</v>
      </c>
      <c r="FF64" s="185">
        <v>0</v>
      </c>
      <c r="FG64" s="185">
        <v>0</v>
      </c>
      <c r="FH64" s="185">
        <v>0</v>
      </c>
      <c r="FI64" s="184">
        <v>31</v>
      </c>
      <c r="FJ64" s="185">
        <v>0.52542372881355937</v>
      </c>
      <c r="FK64" s="185">
        <v>0.84375</v>
      </c>
      <c r="FL64" s="185">
        <v>0.15625</v>
      </c>
      <c r="FM64" s="185">
        <v>0</v>
      </c>
      <c r="FN64" s="185">
        <v>0</v>
      </c>
      <c r="FO64" s="185">
        <v>0</v>
      </c>
      <c r="FP64" s="184">
        <v>32</v>
      </c>
      <c r="FQ64" s="185">
        <v>0.5423728813559322</v>
      </c>
      <c r="FR64" s="185">
        <v>0.46153846153846156</v>
      </c>
      <c r="FS64" s="185">
        <v>0.38461538461538458</v>
      </c>
      <c r="FT64" s="185">
        <v>7.6923076923076927E-2</v>
      </c>
      <c r="FU64" s="185">
        <v>7.6923076923076927E-2</v>
      </c>
      <c r="FV64" s="185">
        <v>0</v>
      </c>
      <c r="FW64" s="184">
        <v>13</v>
      </c>
      <c r="FX64" s="185">
        <v>0.22033898305084745</v>
      </c>
      <c r="FY64" s="185">
        <v>0.46666666666666667</v>
      </c>
      <c r="FZ64" s="185">
        <v>0.39999999999999997</v>
      </c>
      <c r="GA64" s="185">
        <v>6.6666666666666666E-2</v>
      </c>
      <c r="GB64" s="185">
        <v>6.6666666666666666E-2</v>
      </c>
      <c r="GC64" s="185">
        <v>0</v>
      </c>
      <c r="GD64" s="184">
        <v>15</v>
      </c>
      <c r="GE64" s="185">
        <v>0.25423728813559321</v>
      </c>
      <c r="GF64" s="185">
        <v>0.8125</v>
      </c>
      <c r="GG64" s="185">
        <v>0.1875</v>
      </c>
      <c r="GH64" s="185">
        <v>0</v>
      </c>
      <c r="GI64" s="185">
        <v>0</v>
      </c>
      <c r="GJ64" s="185">
        <v>0</v>
      </c>
      <c r="GK64" s="184">
        <v>16</v>
      </c>
      <c r="GL64" s="185">
        <v>0.2711864406779661</v>
      </c>
      <c r="GM64" s="187" t="s">
        <v>232</v>
      </c>
      <c r="GN64" s="187" t="s">
        <v>232</v>
      </c>
      <c r="GO64" s="187" t="s">
        <v>232</v>
      </c>
      <c r="GP64" s="187" t="s">
        <v>232</v>
      </c>
      <c r="GQ64" s="187" t="s">
        <v>232</v>
      </c>
      <c r="GR64" s="184">
        <v>0</v>
      </c>
      <c r="GS64" s="185">
        <v>0</v>
      </c>
      <c r="GT64" s="187" t="s">
        <v>232</v>
      </c>
      <c r="GU64" s="187" t="s">
        <v>232</v>
      </c>
      <c r="GV64" s="187" t="s">
        <v>232</v>
      </c>
      <c r="GW64" s="187" t="s">
        <v>232</v>
      </c>
      <c r="GX64" s="187" t="s">
        <v>232</v>
      </c>
      <c r="GY64" s="184">
        <v>0</v>
      </c>
      <c r="GZ64" s="185">
        <v>0</v>
      </c>
      <c r="HA64" s="187" t="s">
        <v>232</v>
      </c>
      <c r="HB64" s="187" t="s">
        <v>232</v>
      </c>
      <c r="HC64" s="187" t="s">
        <v>232</v>
      </c>
      <c r="HD64" s="187" t="s">
        <v>232</v>
      </c>
      <c r="HE64" s="187" t="s">
        <v>232</v>
      </c>
      <c r="HF64" s="184">
        <v>0</v>
      </c>
      <c r="HG64" s="185">
        <v>0</v>
      </c>
      <c r="HH64" s="186">
        <v>9.5106382978723403</v>
      </c>
      <c r="HI64" s="184">
        <v>47</v>
      </c>
      <c r="HJ64" s="185">
        <v>0.79661016949152541</v>
      </c>
      <c r="HK64" s="185">
        <v>0.40000000000000008</v>
      </c>
      <c r="HL64" s="185">
        <v>0.4363636363636364</v>
      </c>
      <c r="HM64" s="185">
        <v>0.16363636363636364</v>
      </c>
      <c r="HN64" s="185">
        <v>0</v>
      </c>
      <c r="HO64" s="185">
        <v>0</v>
      </c>
      <c r="HP64" s="184">
        <v>55</v>
      </c>
      <c r="HQ64" s="185">
        <v>0.93220338983050843</v>
      </c>
      <c r="HR64" s="185">
        <v>0.38888888888888895</v>
      </c>
      <c r="HS64" s="185">
        <v>1.8518518518518521E-2</v>
      </c>
      <c r="HT64" s="185">
        <v>7.4074074074074084E-2</v>
      </c>
      <c r="HU64" s="185">
        <v>0.24074074074074076</v>
      </c>
      <c r="HV64" s="185">
        <v>5.5555555555555559E-2</v>
      </c>
      <c r="HW64" s="185">
        <v>5.5555555555555559E-2</v>
      </c>
      <c r="HX64" s="185">
        <v>0.16666666666666666</v>
      </c>
      <c r="HY64" s="185">
        <v>9.2592592592592587E-2</v>
      </c>
      <c r="HZ64" s="185">
        <v>7.4074074074074084E-2</v>
      </c>
      <c r="IA64" s="185">
        <v>0.18518518518518517</v>
      </c>
      <c r="IB64" s="184">
        <v>54</v>
      </c>
      <c r="IC64" s="185">
        <v>0.9152542372881356</v>
      </c>
      <c r="ID64" s="186">
        <v>1.7954545454545454</v>
      </c>
      <c r="IE64" s="184">
        <v>44</v>
      </c>
      <c r="IF64" s="185">
        <v>0.74576271186440679</v>
      </c>
      <c r="IG64" s="185">
        <v>0.1864406779661017</v>
      </c>
      <c r="IH64" s="185">
        <v>1</v>
      </c>
      <c r="II64" s="185">
        <v>0</v>
      </c>
      <c r="IJ64" s="184">
        <v>43</v>
      </c>
      <c r="IK64" s="185">
        <v>0.72881355932203384</v>
      </c>
      <c r="IL64" s="185">
        <v>0.9</v>
      </c>
      <c r="IM64" s="185">
        <v>0.1</v>
      </c>
      <c r="IN64" s="184">
        <v>20</v>
      </c>
      <c r="IO64" s="185">
        <v>0.33898305084745761</v>
      </c>
      <c r="IP64" s="185">
        <v>0.9655172413793105</v>
      </c>
      <c r="IQ64" s="185">
        <v>3.4482758620689655E-2</v>
      </c>
      <c r="IR64" s="184">
        <v>29</v>
      </c>
      <c r="IS64" s="185">
        <v>0.49152542372881358</v>
      </c>
      <c r="IT64" s="185">
        <v>1</v>
      </c>
      <c r="IU64" s="185">
        <v>0</v>
      </c>
      <c r="IV64" s="184">
        <v>50</v>
      </c>
      <c r="IW64" s="185">
        <v>0.84745762711864403</v>
      </c>
      <c r="IX64" s="185">
        <v>1</v>
      </c>
      <c r="IY64" s="185">
        <v>0</v>
      </c>
      <c r="IZ64" s="184">
        <v>43</v>
      </c>
      <c r="JA64" s="185">
        <v>0.72881355932203384</v>
      </c>
      <c r="JB64" s="185">
        <v>0.20338983050847459</v>
      </c>
      <c r="JC64" s="185">
        <v>0.59649122807017541</v>
      </c>
      <c r="JD64" s="185">
        <v>0.40350877192982459</v>
      </c>
      <c r="JE64" s="184">
        <v>57</v>
      </c>
      <c r="JF64" s="185">
        <v>0.96610169491525422</v>
      </c>
      <c r="JG64" s="185">
        <v>1.8518518518518521E-2</v>
      </c>
      <c r="JH64" s="185">
        <v>5.5555555555555559E-2</v>
      </c>
      <c r="JI64" s="185">
        <v>0.31481481481481483</v>
      </c>
      <c r="JJ64" s="185">
        <v>0.38888888888888895</v>
      </c>
      <c r="JK64" s="185">
        <v>0.22222222222222224</v>
      </c>
      <c r="JL64" s="184">
        <v>54</v>
      </c>
      <c r="JM64" s="185">
        <v>0.9152542372881356</v>
      </c>
      <c r="JN64" s="184">
        <v>51</v>
      </c>
      <c r="JO64" s="185">
        <v>0.86440677966101698</v>
      </c>
      <c r="JP64" s="185" t="s">
        <v>232</v>
      </c>
      <c r="JQ64" s="185" t="s">
        <v>232</v>
      </c>
      <c r="JR64" s="185" t="s">
        <v>232</v>
      </c>
      <c r="JS64" s="185" t="s">
        <v>232</v>
      </c>
      <c r="JT64" s="185" t="s">
        <v>232</v>
      </c>
      <c r="JU64" s="184">
        <v>0</v>
      </c>
      <c r="JV64" s="185">
        <v>0</v>
      </c>
      <c r="JW64" s="185">
        <v>0</v>
      </c>
      <c r="JX64" s="185">
        <v>0</v>
      </c>
      <c r="JY64" s="185">
        <v>0</v>
      </c>
      <c r="JZ64" s="185">
        <v>1</v>
      </c>
      <c r="KA64" s="185">
        <v>0</v>
      </c>
      <c r="KB64" s="184">
        <v>56</v>
      </c>
      <c r="KC64" s="185">
        <v>0.94915254237288138</v>
      </c>
      <c r="KD64" s="185">
        <v>0.78846153846153844</v>
      </c>
      <c r="KE64" s="185">
        <v>0.13461538461538464</v>
      </c>
      <c r="KF64" s="185">
        <v>9.6153846153846145E-2</v>
      </c>
      <c r="KG64" s="185">
        <v>3.8461538461538464E-2</v>
      </c>
      <c r="KH64" s="185">
        <v>1.9230769230769232E-2</v>
      </c>
      <c r="KI64" s="185">
        <v>0</v>
      </c>
      <c r="KJ64" s="185">
        <v>0</v>
      </c>
      <c r="KK64" s="185">
        <v>1.9230769230769232E-2</v>
      </c>
      <c r="KL64" s="185">
        <v>3.8461538461538464E-2</v>
      </c>
      <c r="KM64" s="184">
        <v>52</v>
      </c>
      <c r="KN64" s="188">
        <v>0.88135593220338981</v>
      </c>
    </row>
    <row r="65" spans="1:300" s="150" customFormat="1" ht="24" customHeight="1" x14ac:dyDescent="0.25">
      <c r="A65" s="173">
        <v>204</v>
      </c>
      <c r="B65" s="174" t="s">
        <v>287</v>
      </c>
      <c r="C65" s="175" t="s">
        <v>4</v>
      </c>
      <c r="D65" s="175" t="s">
        <v>0</v>
      </c>
      <c r="E65" s="176">
        <v>45</v>
      </c>
      <c r="F65" s="177">
        <v>0.21212121212121215</v>
      </c>
      <c r="G65" s="177">
        <v>0.78787878787878796</v>
      </c>
      <c r="H65" s="176">
        <v>33</v>
      </c>
      <c r="I65" s="177">
        <v>0.73333333333333328</v>
      </c>
      <c r="J65" s="177">
        <v>0.8214285714285714</v>
      </c>
      <c r="K65" s="177">
        <v>0.17857142857142855</v>
      </c>
      <c r="L65" s="176">
        <v>28</v>
      </c>
      <c r="M65" s="177">
        <v>0.62222222222222223</v>
      </c>
      <c r="N65" s="177">
        <v>0.62499999999999989</v>
      </c>
      <c r="O65" s="177">
        <v>0.375</v>
      </c>
      <c r="P65" s="176">
        <v>24</v>
      </c>
      <c r="Q65" s="177">
        <v>0.53333333333333333</v>
      </c>
      <c r="R65" s="177">
        <v>0.23529411764705882</v>
      </c>
      <c r="S65" s="177">
        <v>0.20588235294117646</v>
      </c>
      <c r="T65" s="177">
        <v>0.20588235294117646</v>
      </c>
      <c r="U65" s="177">
        <v>2.9411764705882353E-2</v>
      </c>
      <c r="V65" s="177">
        <v>0.61764705882352944</v>
      </c>
      <c r="W65" s="177">
        <v>8.8235294117647065E-2</v>
      </c>
      <c r="X65" s="177">
        <v>0</v>
      </c>
      <c r="Y65" s="177">
        <v>0.14705882352941174</v>
      </c>
      <c r="Z65" s="177">
        <v>0.26470588235294118</v>
      </c>
      <c r="AA65" s="177">
        <v>0.14705882352941174</v>
      </c>
      <c r="AB65" s="177">
        <v>0</v>
      </c>
      <c r="AC65" s="177">
        <v>5.8823529411764705E-2</v>
      </c>
      <c r="AD65" s="176">
        <v>34</v>
      </c>
      <c r="AE65" s="177">
        <v>0.75555555555555554</v>
      </c>
      <c r="AF65" s="177">
        <v>0.62222222222222223</v>
      </c>
      <c r="AG65" s="176">
        <v>28</v>
      </c>
      <c r="AH65" s="177">
        <v>0.52941176470588236</v>
      </c>
      <c r="AI65" s="177">
        <v>0.20588235294117646</v>
      </c>
      <c r="AJ65" s="177">
        <v>0.17647058823529413</v>
      </c>
      <c r="AK65" s="177">
        <v>0.61764705882352944</v>
      </c>
      <c r="AL65" s="177">
        <v>0.52941176470588236</v>
      </c>
      <c r="AM65" s="177">
        <v>0.47058823529411764</v>
      </c>
      <c r="AN65" s="177">
        <v>0.41176470588235292</v>
      </c>
      <c r="AO65" s="177">
        <v>0.23529411764705882</v>
      </c>
      <c r="AP65" s="177">
        <v>5.8823529411764705E-2</v>
      </c>
      <c r="AQ65" s="177">
        <v>8.8235294117647065E-2</v>
      </c>
      <c r="AR65" s="176">
        <v>34</v>
      </c>
      <c r="AS65" s="177">
        <v>0.75555555555555554</v>
      </c>
      <c r="AT65" s="178">
        <v>9.735294117647058</v>
      </c>
      <c r="AU65" s="176">
        <v>34</v>
      </c>
      <c r="AV65" s="177">
        <v>0.75555555555555554</v>
      </c>
      <c r="AW65" s="178">
        <v>9.9705882352941178</v>
      </c>
      <c r="AX65" s="176">
        <v>34</v>
      </c>
      <c r="AY65" s="177">
        <v>0.75555555555555554</v>
      </c>
      <c r="AZ65" s="178">
        <v>9.9411764705882355</v>
      </c>
      <c r="BA65" s="176">
        <v>34</v>
      </c>
      <c r="BB65" s="177">
        <v>0.75555555555555554</v>
      </c>
      <c r="BC65" s="177">
        <v>0.26470588235294118</v>
      </c>
      <c r="BD65" s="177">
        <v>0.29411764705882348</v>
      </c>
      <c r="BE65" s="177">
        <v>0.11764705882352941</v>
      </c>
      <c r="BF65" s="177">
        <v>0.23529411764705882</v>
      </c>
      <c r="BG65" s="177">
        <v>8.8235294117647065E-2</v>
      </c>
      <c r="BH65" s="176">
        <v>34</v>
      </c>
      <c r="BI65" s="177">
        <v>0.75555555555555554</v>
      </c>
      <c r="BJ65" s="177">
        <v>0.82352941176470584</v>
      </c>
      <c r="BK65" s="177">
        <v>0.11764705882352941</v>
      </c>
      <c r="BL65" s="177">
        <v>5.8823529411764705E-2</v>
      </c>
      <c r="BM65" s="177">
        <v>0</v>
      </c>
      <c r="BN65" s="177">
        <v>0</v>
      </c>
      <c r="BO65" s="176">
        <v>34</v>
      </c>
      <c r="BP65" s="177">
        <v>0.75555555555555554</v>
      </c>
      <c r="BQ65" s="177">
        <v>0.42424242424242431</v>
      </c>
      <c r="BR65" s="177">
        <v>0.39393939393939398</v>
      </c>
      <c r="BS65" s="177">
        <v>9.0909090909090925E-2</v>
      </c>
      <c r="BT65" s="177">
        <v>9.0909090909090925E-2</v>
      </c>
      <c r="BU65" s="177">
        <v>0</v>
      </c>
      <c r="BV65" s="176">
        <v>33</v>
      </c>
      <c r="BW65" s="177">
        <v>0.73333333333333328</v>
      </c>
      <c r="BX65" s="177">
        <v>0.55882352941176461</v>
      </c>
      <c r="BY65" s="177">
        <v>0.26470588235294118</v>
      </c>
      <c r="BZ65" s="177">
        <v>0.11764705882352941</v>
      </c>
      <c r="CA65" s="177">
        <v>2.9411764705882353E-2</v>
      </c>
      <c r="CB65" s="177">
        <v>2.9411764705882353E-2</v>
      </c>
      <c r="CC65" s="176">
        <v>34</v>
      </c>
      <c r="CD65" s="177">
        <v>0.75555555555555554</v>
      </c>
      <c r="CE65" s="177">
        <v>0.2857142857142857</v>
      </c>
      <c r="CF65" s="177">
        <v>0.2857142857142857</v>
      </c>
      <c r="CG65" s="177">
        <v>0.17857142857142855</v>
      </c>
      <c r="CH65" s="177">
        <v>0.17857142857142855</v>
      </c>
      <c r="CI65" s="177">
        <v>7.1428571428571425E-2</v>
      </c>
      <c r="CJ65" s="176">
        <v>28</v>
      </c>
      <c r="CK65" s="177">
        <v>0.62222222222222223</v>
      </c>
      <c r="CL65" s="177">
        <v>0.78125</v>
      </c>
      <c r="CM65" s="177">
        <v>0.125</v>
      </c>
      <c r="CN65" s="177">
        <v>9.375E-2</v>
      </c>
      <c r="CO65" s="177">
        <v>0</v>
      </c>
      <c r="CP65" s="177">
        <v>0</v>
      </c>
      <c r="CQ65" s="176">
        <v>32</v>
      </c>
      <c r="CR65" s="177">
        <v>0.71111111111111114</v>
      </c>
      <c r="CS65" s="177">
        <v>0.63636363636363635</v>
      </c>
      <c r="CT65" s="177">
        <v>0.36363636363636365</v>
      </c>
      <c r="CU65" s="177">
        <v>0</v>
      </c>
      <c r="CV65" s="177">
        <v>0</v>
      </c>
      <c r="CW65" s="177">
        <v>0</v>
      </c>
      <c r="CX65" s="176">
        <v>11</v>
      </c>
      <c r="CY65" s="177">
        <v>0.24444444444444444</v>
      </c>
      <c r="CZ65" s="177">
        <v>0.5</v>
      </c>
      <c r="DA65" s="177">
        <v>0.5</v>
      </c>
      <c r="DB65" s="177">
        <v>0</v>
      </c>
      <c r="DC65" s="177">
        <v>0</v>
      </c>
      <c r="DD65" s="177">
        <v>0</v>
      </c>
      <c r="DE65" s="176">
        <v>10</v>
      </c>
      <c r="DF65" s="177">
        <v>0.22222222222222221</v>
      </c>
      <c r="DG65" s="177">
        <v>0.33333333333333331</v>
      </c>
      <c r="DH65" s="177">
        <v>0.5</v>
      </c>
      <c r="DI65" s="177">
        <v>0.16666666666666666</v>
      </c>
      <c r="DJ65" s="177">
        <v>0</v>
      </c>
      <c r="DK65" s="177">
        <v>0</v>
      </c>
      <c r="DL65" s="176">
        <v>18</v>
      </c>
      <c r="DM65" s="177">
        <v>0.4</v>
      </c>
      <c r="DN65" s="177">
        <v>0.33333333333333331</v>
      </c>
      <c r="DO65" s="177">
        <v>0.5</v>
      </c>
      <c r="DP65" s="177">
        <v>0.1111111111111111</v>
      </c>
      <c r="DQ65" s="177">
        <v>5.5555555555555552E-2</v>
      </c>
      <c r="DR65" s="177">
        <v>0</v>
      </c>
      <c r="DS65" s="176">
        <v>18</v>
      </c>
      <c r="DT65" s="177">
        <v>0.4</v>
      </c>
      <c r="DU65" s="177">
        <v>0.54545454545454553</v>
      </c>
      <c r="DV65" s="177">
        <v>0.45454545454545453</v>
      </c>
      <c r="DW65" s="177">
        <v>0</v>
      </c>
      <c r="DX65" s="177">
        <v>0</v>
      </c>
      <c r="DY65" s="177">
        <v>0</v>
      </c>
      <c r="DZ65" s="176">
        <v>11</v>
      </c>
      <c r="EA65" s="177">
        <v>0.24444444444444444</v>
      </c>
      <c r="EB65" s="177">
        <v>0.41666666666666663</v>
      </c>
      <c r="EC65" s="177">
        <v>0.41666666666666663</v>
      </c>
      <c r="ED65" s="177">
        <v>8.3333333333333329E-2</v>
      </c>
      <c r="EE65" s="177">
        <v>8.3333333333333329E-2</v>
      </c>
      <c r="EF65" s="177">
        <v>0</v>
      </c>
      <c r="EG65" s="176">
        <v>12</v>
      </c>
      <c r="EH65" s="177">
        <v>0.26666666666666666</v>
      </c>
      <c r="EI65" s="177">
        <v>0.625</v>
      </c>
      <c r="EJ65" s="177">
        <v>0.25</v>
      </c>
      <c r="EK65" s="177">
        <v>6.25E-2</v>
      </c>
      <c r="EL65" s="177">
        <v>6.25E-2</v>
      </c>
      <c r="EM65" s="177">
        <v>0</v>
      </c>
      <c r="EN65" s="176">
        <v>32</v>
      </c>
      <c r="EO65" s="177">
        <v>0.71111111111111114</v>
      </c>
      <c r="EP65" s="177">
        <v>0.57894736842105265</v>
      </c>
      <c r="EQ65" s="177">
        <v>0.36842105263157898</v>
      </c>
      <c r="ER65" s="177">
        <v>5.2631578947368425E-2</v>
      </c>
      <c r="ES65" s="177">
        <v>0</v>
      </c>
      <c r="ET65" s="177">
        <v>0</v>
      </c>
      <c r="EU65" s="176">
        <v>19</v>
      </c>
      <c r="EV65" s="177">
        <v>0.42222222222222222</v>
      </c>
      <c r="EW65" s="177">
        <v>0.65</v>
      </c>
      <c r="EX65" s="177">
        <v>0.25</v>
      </c>
      <c r="EY65" s="177">
        <v>0.05</v>
      </c>
      <c r="EZ65" s="177">
        <v>0.05</v>
      </c>
      <c r="FA65" s="177">
        <v>0</v>
      </c>
      <c r="FB65" s="176">
        <v>20</v>
      </c>
      <c r="FC65" s="177">
        <v>0.44444444444444442</v>
      </c>
      <c r="FD65" s="177">
        <v>0.75862068965517238</v>
      </c>
      <c r="FE65" s="177">
        <v>0.24137931034482757</v>
      </c>
      <c r="FF65" s="177">
        <v>0</v>
      </c>
      <c r="FG65" s="177">
        <v>0</v>
      </c>
      <c r="FH65" s="177">
        <v>0</v>
      </c>
      <c r="FI65" s="176">
        <v>29</v>
      </c>
      <c r="FJ65" s="177">
        <v>0.64444444444444449</v>
      </c>
      <c r="FK65" s="177">
        <v>0.83333333333333337</v>
      </c>
      <c r="FL65" s="177">
        <v>0.13333333333333333</v>
      </c>
      <c r="FM65" s="177">
        <v>3.3333333333333333E-2</v>
      </c>
      <c r="FN65" s="177">
        <v>0</v>
      </c>
      <c r="FO65" s="177">
        <v>0</v>
      </c>
      <c r="FP65" s="176">
        <v>30</v>
      </c>
      <c r="FQ65" s="177">
        <v>0.66666666666666663</v>
      </c>
      <c r="FR65" s="177">
        <v>0.54545454545454553</v>
      </c>
      <c r="FS65" s="177">
        <v>0.36363636363636365</v>
      </c>
      <c r="FT65" s="177">
        <v>9.0909090909090912E-2</v>
      </c>
      <c r="FU65" s="177">
        <v>0</v>
      </c>
      <c r="FV65" s="177">
        <v>0</v>
      </c>
      <c r="FW65" s="176">
        <v>11</v>
      </c>
      <c r="FX65" s="177">
        <v>0.24444444444444444</v>
      </c>
      <c r="FY65" s="177">
        <v>0.6428571428571429</v>
      </c>
      <c r="FZ65" s="177">
        <v>0.2857142857142857</v>
      </c>
      <c r="GA65" s="177">
        <v>7.1428571428571425E-2</v>
      </c>
      <c r="GB65" s="177">
        <v>0</v>
      </c>
      <c r="GC65" s="177">
        <v>0</v>
      </c>
      <c r="GD65" s="176">
        <v>14</v>
      </c>
      <c r="GE65" s="177">
        <v>0.31111111111111112</v>
      </c>
      <c r="GF65" s="177">
        <v>0.55555555555555547</v>
      </c>
      <c r="GG65" s="177">
        <v>0.33333333333333331</v>
      </c>
      <c r="GH65" s="177">
        <v>5.5555555555555552E-2</v>
      </c>
      <c r="GI65" s="177">
        <v>5.5555555555555552E-2</v>
      </c>
      <c r="GJ65" s="177">
        <v>0</v>
      </c>
      <c r="GK65" s="176">
        <v>18</v>
      </c>
      <c r="GL65" s="177">
        <v>0.4</v>
      </c>
      <c r="GM65" s="179" t="s">
        <v>232</v>
      </c>
      <c r="GN65" s="179" t="s">
        <v>232</v>
      </c>
      <c r="GO65" s="179" t="s">
        <v>232</v>
      </c>
      <c r="GP65" s="179" t="s">
        <v>232</v>
      </c>
      <c r="GQ65" s="179" t="s">
        <v>232</v>
      </c>
      <c r="GR65" s="176">
        <v>0</v>
      </c>
      <c r="GS65" s="177">
        <v>0</v>
      </c>
      <c r="GT65" s="179" t="s">
        <v>232</v>
      </c>
      <c r="GU65" s="179" t="s">
        <v>232</v>
      </c>
      <c r="GV65" s="179" t="s">
        <v>232</v>
      </c>
      <c r="GW65" s="179" t="s">
        <v>232</v>
      </c>
      <c r="GX65" s="179" t="s">
        <v>232</v>
      </c>
      <c r="GY65" s="176">
        <v>0</v>
      </c>
      <c r="GZ65" s="177">
        <v>0</v>
      </c>
      <c r="HA65" s="179" t="s">
        <v>232</v>
      </c>
      <c r="HB65" s="179" t="s">
        <v>232</v>
      </c>
      <c r="HC65" s="179" t="s">
        <v>232</v>
      </c>
      <c r="HD65" s="179" t="s">
        <v>232</v>
      </c>
      <c r="HE65" s="179" t="s">
        <v>232</v>
      </c>
      <c r="HF65" s="176">
        <v>0</v>
      </c>
      <c r="HG65" s="177">
        <v>0</v>
      </c>
      <c r="HH65" s="178">
        <v>9.1612903225806459</v>
      </c>
      <c r="HI65" s="176">
        <v>31</v>
      </c>
      <c r="HJ65" s="177">
        <v>0.68888888888888888</v>
      </c>
      <c r="HK65" s="177">
        <v>0.52941176470588236</v>
      </c>
      <c r="HL65" s="177">
        <v>0.29411764705882348</v>
      </c>
      <c r="HM65" s="177">
        <v>0.11764705882352941</v>
      </c>
      <c r="HN65" s="177">
        <v>2.9411764705882353E-2</v>
      </c>
      <c r="HO65" s="177">
        <v>2.9411764705882353E-2</v>
      </c>
      <c r="HP65" s="176">
        <v>34</v>
      </c>
      <c r="HQ65" s="177">
        <v>0.75555555555555554</v>
      </c>
      <c r="HR65" s="177">
        <v>0.60606060606060608</v>
      </c>
      <c r="HS65" s="177">
        <v>3.0303030303030304E-2</v>
      </c>
      <c r="HT65" s="177">
        <v>6.0606060606060608E-2</v>
      </c>
      <c r="HU65" s="177">
        <v>9.0909090909090925E-2</v>
      </c>
      <c r="HV65" s="177">
        <v>3.0303030303030304E-2</v>
      </c>
      <c r="HW65" s="177">
        <v>6.0606060606060608E-2</v>
      </c>
      <c r="HX65" s="177">
        <v>3.0303030303030304E-2</v>
      </c>
      <c r="HY65" s="177">
        <v>9.0909090909090925E-2</v>
      </c>
      <c r="HZ65" s="177">
        <v>6.0606060606060608E-2</v>
      </c>
      <c r="IA65" s="177">
        <v>0.12121212121212122</v>
      </c>
      <c r="IB65" s="176">
        <v>33</v>
      </c>
      <c r="IC65" s="177">
        <v>0.73333333333333328</v>
      </c>
      <c r="ID65" s="178">
        <v>2.48</v>
      </c>
      <c r="IE65" s="176">
        <v>25</v>
      </c>
      <c r="IF65" s="177">
        <v>0.55555555555555558</v>
      </c>
      <c r="IG65" s="177">
        <v>0.35555555555555557</v>
      </c>
      <c r="IH65" s="177">
        <v>0.96774193548387089</v>
      </c>
      <c r="II65" s="177">
        <v>3.2258064516129031E-2</v>
      </c>
      <c r="IJ65" s="176">
        <v>31</v>
      </c>
      <c r="IK65" s="177">
        <v>0.68888888888888888</v>
      </c>
      <c r="IL65" s="177">
        <v>0.71428571428571419</v>
      </c>
      <c r="IM65" s="177">
        <v>0.2857142857142857</v>
      </c>
      <c r="IN65" s="176">
        <v>7</v>
      </c>
      <c r="IO65" s="177">
        <v>0.15555555555555556</v>
      </c>
      <c r="IP65" s="177">
        <v>0.95652173913043481</v>
      </c>
      <c r="IQ65" s="177">
        <v>4.3478260869565216E-2</v>
      </c>
      <c r="IR65" s="176">
        <v>23</v>
      </c>
      <c r="IS65" s="177">
        <v>0.51111111111111107</v>
      </c>
      <c r="IT65" s="177">
        <v>0.9642857142857143</v>
      </c>
      <c r="IU65" s="177">
        <v>3.5714285714285712E-2</v>
      </c>
      <c r="IV65" s="176">
        <v>28</v>
      </c>
      <c r="IW65" s="177">
        <v>0.62222222222222223</v>
      </c>
      <c r="IX65" s="177">
        <v>1</v>
      </c>
      <c r="IY65" s="177">
        <v>0</v>
      </c>
      <c r="IZ65" s="176">
        <v>28</v>
      </c>
      <c r="JA65" s="177">
        <v>0.62222222222222223</v>
      </c>
      <c r="JB65" s="177">
        <v>0.22222222222222221</v>
      </c>
      <c r="JC65" s="177">
        <v>0.5625</v>
      </c>
      <c r="JD65" s="177">
        <v>0.4375</v>
      </c>
      <c r="JE65" s="176">
        <v>32</v>
      </c>
      <c r="JF65" s="177">
        <v>0.71111111111111114</v>
      </c>
      <c r="JG65" s="177">
        <v>6.8965517241379309E-2</v>
      </c>
      <c r="JH65" s="177">
        <v>6.8965517241379309E-2</v>
      </c>
      <c r="JI65" s="177">
        <v>0.44827586206896547</v>
      </c>
      <c r="JJ65" s="177">
        <v>0.37931034482758619</v>
      </c>
      <c r="JK65" s="177">
        <v>3.4482758620689655E-2</v>
      </c>
      <c r="JL65" s="176">
        <v>29</v>
      </c>
      <c r="JM65" s="177">
        <v>0.64444444444444449</v>
      </c>
      <c r="JN65" s="176">
        <v>31</v>
      </c>
      <c r="JO65" s="177">
        <v>0.68888888888888888</v>
      </c>
      <c r="JP65" s="179" t="s">
        <v>232</v>
      </c>
      <c r="JQ65" s="179" t="s">
        <v>232</v>
      </c>
      <c r="JR65" s="179" t="s">
        <v>232</v>
      </c>
      <c r="JS65" s="179" t="s">
        <v>232</v>
      </c>
      <c r="JT65" s="179" t="s">
        <v>232</v>
      </c>
      <c r="JU65" s="176">
        <v>0</v>
      </c>
      <c r="JV65" s="177">
        <v>0</v>
      </c>
      <c r="JW65" s="177">
        <v>0</v>
      </c>
      <c r="JX65" s="177">
        <v>3.2258064516129031E-2</v>
      </c>
      <c r="JY65" s="177">
        <v>0</v>
      </c>
      <c r="JZ65" s="177">
        <v>0.96774193548387089</v>
      </c>
      <c r="KA65" s="177">
        <v>0</v>
      </c>
      <c r="KB65" s="176">
        <v>31</v>
      </c>
      <c r="KC65" s="177">
        <v>0.68888888888888888</v>
      </c>
      <c r="KD65" s="177">
        <v>0.93333333333333335</v>
      </c>
      <c r="KE65" s="177">
        <v>6.6666666666666666E-2</v>
      </c>
      <c r="KF65" s="177">
        <v>0</v>
      </c>
      <c r="KG65" s="177">
        <v>0</v>
      </c>
      <c r="KH65" s="177">
        <v>0</v>
      </c>
      <c r="KI65" s="177">
        <v>0</v>
      </c>
      <c r="KJ65" s="177">
        <v>0</v>
      </c>
      <c r="KK65" s="177">
        <v>0</v>
      </c>
      <c r="KL65" s="177">
        <v>0</v>
      </c>
      <c r="KM65" s="176">
        <v>30</v>
      </c>
      <c r="KN65" s="180">
        <v>0.66666666666666663</v>
      </c>
    </row>
    <row r="66" spans="1:300" s="150" customFormat="1" ht="24" customHeight="1" x14ac:dyDescent="0.25">
      <c r="A66" s="181">
        <v>205</v>
      </c>
      <c r="B66" s="182" t="s">
        <v>288</v>
      </c>
      <c r="C66" s="183" t="s">
        <v>4</v>
      </c>
      <c r="D66" s="183" t="s">
        <v>0</v>
      </c>
      <c r="E66" s="184">
        <v>57</v>
      </c>
      <c r="F66" s="185">
        <v>0.15094339622641509</v>
      </c>
      <c r="G66" s="185">
        <v>0.84905660377358494</v>
      </c>
      <c r="H66" s="184">
        <v>53</v>
      </c>
      <c r="I66" s="185">
        <v>0.92982456140350878</v>
      </c>
      <c r="J66" s="185">
        <v>0.48888888888888887</v>
      </c>
      <c r="K66" s="185">
        <v>0.51111111111111107</v>
      </c>
      <c r="L66" s="184">
        <v>45</v>
      </c>
      <c r="M66" s="185">
        <v>0.78947368421052633</v>
      </c>
      <c r="N66" s="185">
        <v>0.34375</v>
      </c>
      <c r="O66" s="185">
        <v>0.65625000000000011</v>
      </c>
      <c r="P66" s="184">
        <v>32</v>
      </c>
      <c r="Q66" s="185">
        <v>0.56140350877192979</v>
      </c>
      <c r="R66" s="185">
        <v>0.44444444444444442</v>
      </c>
      <c r="S66" s="185">
        <v>0.1111111111111111</v>
      </c>
      <c r="T66" s="185">
        <v>0.22222222222222221</v>
      </c>
      <c r="U66" s="185">
        <v>1.8518518518518517E-2</v>
      </c>
      <c r="V66" s="185">
        <v>0.24074074074074076</v>
      </c>
      <c r="W66" s="185">
        <v>0</v>
      </c>
      <c r="X66" s="185">
        <v>0</v>
      </c>
      <c r="Y66" s="185">
        <v>5.5555555555555552E-2</v>
      </c>
      <c r="Z66" s="185">
        <v>9.2592592592592587E-2</v>
      </c>
      <c r="AA66" s="185">
        <v>5.5555555555555552E-2</v>
      </c>
      <c r="AB66" s="185">
        <v>0</v>
      </c>
      <c r="AC66" s="185">
        <v>7.407407407407407E-2</v>
      </c>
      <c r="AD66" s="184">
        <v>54</v>
      </c>
      <c r="AE66" s="185">
        <v>0.94736842105263153</v>
      </c>
      <c r="AF66" s="185">
        <v>0.80701754385964908</v>
      </c>
      <c r="AG66" s="184">
        <v>46</v>
      </c>
      <c r="AH66" s="185">
        <v>0.86792452830188671</v>
      </c>
      <c r="AI66" s="185">
        <v>0.20754716981132076</v>
      </c>
      <c r="AJ66" s="185">
        <v>7.5471698113207544E-2</v>
      </c>
      <c r="AK66" s="185">
        <v>0.79245283018867929</v>
      </c>
      <c r="AL66" s="185">
        <v>0.58490566037735847</v>
      </c>
      <c r="AM66" s="185">
        <v>0.660377358490566</v>
      </c>
      <c r="AN66" s="185">
        <v>0.41509433962264153</v>
      </c>
      <c r="AO66" s="185">
        <v>0.16981132075471697</v>
      </c>
      <c r="AP66" s="185">
        <v>0.15094339622641509</v>
      </c>
      <c r="AQ66" s="185">
        <v>5.6603773584905655E-2</v>
      </c>
      <c r="AR66" s="184">
        <v>53</v>
      </c>
      <c r="AS66" s="185">
        <v>0.92982456140350878</v>
      </c>
      <c r="AT66" s="186">
        <v>9.7735849056603765</v>
      </c>
      <c r="AU66" s="184">
        <v>53</v>
      </c>
      <c r="AV66" s="185">
        <v>0.92982456140350878</v>
      </c>
      <c r="AW66" s="186">
        <v>9.8867924528301891</v>
      </c>
      <c r="AX66" s="184">
        <v>53</v>
      </c>
      <c r="AY66" s="185">
        <v>0.92982456140350878</v>
      </c>
      <c r="AZ66" s="186">
        <v>9.795918367346939</v>
      </c>
      <c r="BA66" s="184">
        <v>49</v>
      </c>
      <c r="BB66" s="185">
        <v>0.85964912280701755</v>
      </c>
      <c r="BC66" s="185">
        <v>0.40350877192982459</v>
      </c>
      <c r="BD66" s="185">
        <v>0.38596491228070179</v>
      </c>
      <c r="BE66" s="185">
        <v>1.7543859649122806E-2</v>
      </c>
      <c r="BF66" s="185">
        <v>0.17543859649122809</v>
      </c>
      <c r="BG66" s="185">
        <v>1.7543859649122806E-2</v>
      </c>
      <c r="BH66" s="184">
        <v>57</v>
      </c>
      <c r="BI66" s="185">
        <v>1</v>
      </c>
      <c r="BJ66" s="185">
        <v>0.35087719298245618</v>
      </c>
      <c r="BK66" s="185">
        <v>0.40350877192982459</v>
      </c>
      <c r="BL66" s="185">
        <v>0.10526315789473684</v>
      </c>
      <c r="BM66" s="185">
        <v>0.14035087719298245</v>
      </c>
      <c r="BN66" s="185">
        <v>0</v>
      </c>
      <c r="BO66" s="184">
        <v>57</v>
      </c>
      <c r="BP66" s="185">
        <v>1</v>
      </c>
      <c r="BQ66" s="185">
        <v>0.61403508771929827</v>
      </c>
      <c r="BR66" s="185">
        <v>0.36842105263157898</v>
      </c>
      <c r="BS66" s="185">
        <v>1.7543859649122806E-2</v>
      </c>
      <c r="BT66" s="185">
        <v>0</v>
      </c>
      <c r="BU66" s="185">
        <v>0</v>
      </c>
      <c r="BV66" s="184">
        <v>57</v>
      </c>
      <c r="BW66" s="185">
        <v>1</v>
      </c>
      <c r="BX66" s="185">
        <v>0.7321428571428571</v>
      </c>
      <c r="BY66" s="185">
        <v>0.23214285714285715</v>
      </c>
      <c r="BZ66" s="185">
        <v>1.7857142857142856E-2</v>
      </c>
      <c r="CA66" s="185">
        <v>0</v>
      </c>
      <c r="CB66" s="185">
        <v>1.7857142857142856E-2</v>
      </c>
      <c r="CC66" s="184">
        <v>56</v>
      </c>
      <c r="CD66" s="185">
        <v>0.98245614035087714</v>
      </c>
      <c r="CE66" s="185">
        <v>0.54901960784313719</v>
      </c>
      <c r="CF66" s="185">
        <v>0.33333333333333331</v>
      </c>
      <c r="CG66" s="185">
        <v>7.8431372549019607E-2</v>
      </c>
      <c r="CH66" s="185">
        <v>3.9215686274509803E-2</v>
      </c>
      <c r="CI66" s="185">
        <v>0</v>
      </c>
      <c r="CJ66" s="184">
        <v>51</v>
      </c>
      <c r="CK66" s="185">
        <v>0.89473684210526316</v>
      </c>
      <c r="CL66" s="185">
        <v>0.77192982456140358</v>
      </c>
      <c r="CM66" s="185">
        <v>0.21052631578947367</v>
      </c>
      <c r="CN66" s="185">
        <v>1.7543859649122806E-2</v>
      </c>
      <c r="CO66" s="185">
        <v>0</v>
      </c>
      <c r="CP66" s="185">
        <v>0</v>
      </c>
      <c r="CQ66" s="184">
        <v>57</v>
      </c>
      <c r="CR66" s="185">
        <v>1</v>
      </c>
      <c r="CS66" s="185">
        <v>0.875</v>
      </c>
      <c r="CT66" s="185">
        <v>0.125</v>
      </c>
      <c r="CU66" s="185">
        <v>0</v>
      </c>
      <c r="CV66" s="185">
        <v>0</v>
      </c>
      <c r="CW66" s="185">
        <v>0</v>
      </c>
      <c r="CX66" s="184">
        <v>8</v>
      </c>
      <c r="CY66" s="185">
        <v>0.14035087719298245</v>
      </c>
      <c r="CZ66" s="185">
        <v>0.79999999999999993</v>
      </c>
      <c r="DA66" s="185">
        <v>0.19999999999999998</v>
      </c>
      <c r="DB66" s="185">
        <v>0</v>
      </c>
      <c r="DC66" s="185">
        <v>0</v>
      </c>
      <c r="DD66" s="185">
        <v>0</v>
      </c>
      <c r="DE66" s="184">
        <v>5</v>
      </c>
      <c r="DF66" s="185">
        <v>8.771929824561403E-2</v>
      </c>
      <c r="DG66" s="185">
        <v>0.29629629629629628</v>
      </c>
      <c r="DH66" s="185">
        <v>0.37037037037037035</v>
      </c>
      <c r="DI66" s="185">
        <v>0.14814814814814814</v>
      </c>
      <c r="DJ66" s="185">
        <v>0.14814814814814814</v>
      </c>
      <c r="DK66" s="185">
        <v>3.7037037037037035E-2</v>
      </c>
      <c r="DL66" s="184">
        <v>27</v>
      </c>
      <c r="DM66" s="185">
        <v>0.47368421052631576</v>
      </c>
      <c r="DN66" s="185">
        <v>0.25925925925925924</v>
      </c>
      <c r="DO66" s="185">
        <v>0.44444444444444442</v>
      </c>
      <c r="DP66" s="185">
        <v>0.18518518518518517</v>
      </c>
      <c r="DQ66" s="185">
        <v>0.1111111111111111</v>
      </c>
      <c r="DR66" s="185">
        <v>0</v>
      </c>
      <c r="DS66" s="184">
        <v>27</v>
      </c>
      <c r="DT66" s="185">
        <v>0.47368421052631576</v>
      </c>
      <c r="DU66" s="185">
        <v>0.41666666666666669</v>
      </c>
      <c r="DV66" s="185">
        <v>0.41666666666666669</v>
      </c>
      <c r="DW66" s="185">
        <v>0.16666666666666669</v>
      </c>
      <c r="DX66" s="185">
        <v>0</v>
      </c>
      <c r="DY66" s="185">
        <v>0</v>
      </c>
      <c r="DZ66" s="184">
        <v>12</v>
      </c>
      <c r="EA66" s="185">
        <v>0.21052631578947367</v>
      </c>
      <c r="EB66" s="185">
        <v>0.61538461538461531</v>
      </c>
      <c r="EC66" s="185">
        <v>0.23076923076923075</v>
      </c>
      <c r="ED66" s="185">
        <v>0.15384615384615383</v>
      </c>
      <c r="EE66" s="185">
        <v>0</v>
      </c>
      <c r="EF66" s="185">
        <v>0</v>
      </c>
      <c r="EG66" s="184">
        <v>13</v>
      </c>
      <c r="EH66" s="185">
        <v>0.22807017543859648</v>
      </c>
      <c r="EI66" s="185">
        <v>0.875</v>
      </c>
      <c r="EJ66" s="185">
        <v>0.125</v>
      </c>
      <c r="EK66" s="185">
        <v>0</v>
      </c>
      <c r="EL66" s="185">
        <v>0</v>
      </c>
      <c r="EM66" s="185">
        <v>0</v>
      </c>
      <c r="EN66" s="184">
        <v>56</v>
      </c>
      <c r="EO66" s="185">
        <v>0.98245614035087714</v>
      </c>
      <c r="EP66" s="185">
        <v>0.83333333333333326</v>
      </c>
      <c r="EQ66" s="185">
        <v>0.16666666666666666</v>
      </c>
      <c r="ER66" s="185">
        <v>0</v>
      </c>
      <c r="ES66" s="185">
        <v>0</v>
      </c>
      <c r="ET66" s="185">
        <v>0</v>
      </c>
      <c r="EU66" s="184">
        <v>30</v>
      </c>
      <c r="EV66" s="185">
        <v>0.52631578947368418</v>
      </c>
      <c r="EW66" s="185">
        <v>0.79999999999999993</v>
      </c>
      <c r="EX66" s="185">
        <v>0.15</v>
      </c>
      <c r="EY66" s="185">
        <v>4.9999999999999996E-2</v>
      </c>
      <c r="EZ66" s="185">
        <v>0</v>
      </c>
      <c r="FA66" s="185">
        <v>0</v>
      </c>
      <c r="FB66" s="184">
        <v>20</v>
      </c>
      <c r="FC66" s="185">
        <v>0.35087719298245612</v>
      </c>
      <c r="FD66" s="185">
        <v>0.69565217391304346</v>
      </c>
      <c r="FE66" s="185">
        <v>0.15217391304347827</v>
      </c>
      <c r="FF66" s="185">
        <v>8.6956521739130432E-2</v>
      </c>
      <c r="FG66" s="185">
        <v>6.5217391304347824E-2</v>
      </c>
      <c r="FH66" s="185">
        <v>0</v>
      </c>
      <c r="FI66" s="184">
        <v>46</v>
      </c>
      <c r="FJ66" s="185">
        <v>0.80701754385964908</v>
      </c>
      <c r="FK66" s="185">
        <v>0.80851063829787229</v>
      </c>
      <c r="FL66" s="185">
        <v>0.14893617021276595</v>
      </c>
      <c r="FM66" s="185">
        <v>4.2553191489361701E-2</v>
      </c>
      <c r="FN66" s="185">
        <v>0</v>
      </c>
      <c r="FO66" s="185">
        <v>0</v>
      </c>
      <c r="FP66" s="184">
        <v>47</v>
      </c>
      <c r="FQ66" s="185">
        <v>0.82456140350877194</v>
      </c>
      <c r="FR66" s="185">
        <v>0.8571428571428571</v>
      </c>
      <c r="FS66" s="185">
        <v>0</v>
      </c>
      <c r="FT66" s="185">
        <v>0.14285714285714285</v>
      </c>
      <c r="FU66" s="185">
        <v>0</v>
      </c>
      <c r="FV66" s="185">
        <v>0</v>
      </c>
      <c r="FW66" s="184">
        <v>7</v>
      </c>
      <c r="FX66" s="185">
        <v>0.12280701754385964</v>
      </c>
      <c r="FY66" s="185">
        <v>1</v>
      </c>
      <c r="FZ66" s="185">
        <v>0</v>
      </c>
      <c r="GA66" s="185">
        <v>0</v>
      </c>
      <c r="GB66" s="185">
        <v>0</v>
      </c>
      <c r="GC66" s="185">
        <v>0</v>
      </c>
      <c r="GD66" s="184">
        <v>8</v>
      </c>
      <c r="GE66" s="185">
        <v>0.14035087719298245</v>
      </c>
      <c r="GF66" s="185">
        <v>0.72413793103448287</v>
      </c>
      <c r="GG66" s="185">
        <v>0.13793103448275862</v>
      </c>
      <c r="GH66" s="185">
        <v>0.10344827586206896</v>
      </c>
      <c r="GI66" s="185">
        <v>3.4482758620689655E-2</v>
      </c>
      <c r="GJ66" s="185">
        <v>0</v>
      </c>
      <c r="GK66" s="184">
        <v>29</v>
      </c>
      <c r="GL66" s="185">
        <v>0.50877192982456143</v>
      </c>
      <c r="GM66" s="187" t="s">
        <v>232</v>
      </c>
      <c r="GN66" s="187" t="s">
        <v>232</v>
      </c>
      <c r="GO66" s="187" t="s">
        <v>232</v>
      </c>
      <c r="GP66" s="187" t="s">
        <v>232</v>
      </c>
      <c r="GQ66" s="187" t="s">
        <v>232</v>
      </c>
      <c r="GR66" s="184">
        <v>0</v>
      </c>
      <c r="GS66" s="185">
        <v>0</v>
      </c>
      <c r="GT66" s="187" t="s">
        <v>232</v>
      </c>
      <c r="GU66" s="187" t="s">
        <v>232</v>
      </c>
      <c r="GV66" s="187" t="s">
        <v>232</v>
      </c>
      <c r="GW66" s="187" t="s">
        <v>232</v>
      </c>
      <c r="GX66" s="187" t="s">
        <v>232</v>
      </c>
      <c r="GY66" s="184">
        <v>0</v>
      </c>
      <c r="GZ66" s="185">
        <v>0</v>
      </c>
      <c r="HA66" s="187" t="s">
        <v>232</v>
      </c>
      <c r="HB66" s="187" t="s">
        <v>232</v>
      </c>
      <c r="HC66" s="187" t="s">
        <v>232</v>
      </c>
      <c r="HD66" s="187" t="s">
        <v>232</v>
      </c>
      <c r="HE66" s="187" t="s">
        <v>232</v>
      </c>
      <c r="HF66" s="184">
        <v>0</v>
      </c>
      <c r="HG66" s="185">
        <v>0</v>
      </c>
      <c r="HH66" s="186">
        <v>9.0188679245283012</v>
      </c>
      <c r="HI66" s="184">
        <v>53</v>
      </c>
      <c r="HJ66" s="185">
        <v>0.92982456140350878</v>
      </c>
      <c r="HK66" s="185">
        <v>0.72549019607843135</v>
      </c>
      <c r="HL66" s="185">
        <v>0.23529411764705879</v>
      </c>
      <c r="HM66" s="185">
        <v>0</v>
      </c>
      <c r="HN66" s="185">
        <v>0</v>
      </c>
      <c r="HO66" s="185">
        <v>3.9215686274509803E-2</v>
      </c>
      <c r="HP66" s="184">
        <v>51</v>
      </c>
      <c r="HQ66" s="185">
        <v>0.89473684210526316</v>
      </c>
      <c r="HR66" s="185">
        <v>0.66666666666666663</v>
      </c>
      <c r="HS66" s="185">
        <v>3.7037037037037035E-2</v>
      </c>
      <c r="HT66" s="185">
        <v>0.16666666666666666</v>
      </c>
      <c r="HU66" s="185">
        <v>0.14814814814814814</v>
      </c>
      <c r="HV66" s="185">
        <v>3.7037037037037035E-2</v>
      </c>
      <c r="HW66" s="185">
        <v>0</v>
      </c>
      <c r="HX66" s="185">
        <v>0.1111111111111111</v>
      </c>
      <c r="HY66" s="185">
        <v>5.5555555555555552E-2</v>
      </c>
      <c r="HZ66" s="185">
        <v>0</v>
      </c>
      <c r="IA66" s="185">
        <v>5.5555555555555552E-2</v>
      </c>
      <c r="IB66" s="184">
        <v>54</v>
      </c>
      <c r="IC66" s="185">
        <v>0.94736842105263153</v>
      </c>
      <c r="ID66" s="186">
        <v>3.5789473684210527</v>
      </c>
      <c r="IE66" s="184">
        <v>38</v>
      </c>
      <c r="IF66" s="185">
        <v>0.66666666666666663</v>
      </c>
      <c r="IG66" s="185">
        <v>0.40350877192982454</v>
      </c>
      <c r="IH66" s="185">
        <v>0.98</v>
      </c>
      <c r="II66" s="185">
        <v>0.02</v>
      </c>
      <c r="IJ66" s="184">
        <v>50</v>
      </c>
      <c r="IK66" s="185">
        <v>0.8771929824561403</v>
      </c>
      <c r="IL66" s="185">
        <v>0.875</v>
      </c>
      <c r="IM66" s="185">
        <v>0.125</v>
      </c>
      <c r="IN66" s="184">
        <v>8</v>
      </c>
      <c r="IO66" s="185">
        <v>0.14035087719298245</v>
      </c>
      <c r="IP66" s="185">
        <v>0.91666666666666674</v>
      </c>
      <c r="IQ66" s="185">
        <v>8.3333333333333343E-2</v>
      </c>
      <c r="IR66" s="184">
        <v>24</v>
      </c>
      <c r="IS66" s="185">
        <v>0.42105263157894735</v>
      </c>
      <c r="IT66" s="185">
        <v>0.97777777777777775</v>
      </c>
      <c r="IU66" s="185">
        <v>2.2222222222222223E-2</v>
      </c>
      <c r="IV66" s="184">
        <v>45</v>
      </c>
      <c r="IW66" s="185">
        <v>0.78947368421052633</v>
      </c>
      <c r="IX66" s="185">
        <v>1</v>
      </c>
      <c r="IY66" s="185">
        <v>0</v>
      </c>
      <c r="IZ66" s="184">
        <v>43</v>
      </c>
      <c r="JA66" s="185">
        <v>0.75438596491228072</v>
      </c>
      <c r="JB66" s="185">
        <v>0.17543859649122806</v>
      </c>
      <c r="JC66" s="185">
        <v>0.56603773584905659</v>
      </c>
      <c r="JD66" s="185">
        <v>0.43396226415094336</v>
      </c>
      <c r="JE66" s="184">
        <v>53</v>
      </c>
      <c r="JF66" s="185">
        <v>0.92982456140350878</v>
      </c>
      <c r="JG66" s="185">
        <v>9.6153846153846145E-2</v>
      </c>
      <c r="JH66" s="185">
        <v>0.25</v>
      </c>
      <c r="JI66" s="185">
        <v>0.30769230769230765</v>
      </c>
      <c r="JJ66" s="185">
        <v>0.28846153846153849</v>
      </c>
      <c r="JK66" s="185">
        <v>5.7692307692307689E-2</v>
      </c>
      <c r="JL66" s="184">
        <v>52</v>
      </c>
      <c r="JM66" s="185">
        <v>0.91228070175438591</v>
      </c>
      <c r="JN66" s="184">
        <v>50</v>
      </c>
      <c r="JO66" s="185">
        <v>0.8771929824561403</v>
      </c>
      <c r="JP66" s="185" t="s">
        <v>232</v>
      </c>
      <c r="JQ66" s="185" t="s">
        <v>232</v>
      </c>
      <c r="JR66" s="185" t="s">
        <v>232</v>
      </c>
      <c r="JS66" s="185" t="s">
        <v>232</v>
      </c>
      <c r="JT66" s="185" t="s">
        <v>232</v>
      </c>
      <c r="JU66" s="184">
        <v>0</v>
      </c>
      <c r="JV66" s="185">
        <v>0</v>
      </c>
      <c r="JW66" s="185">
        <v>0</v>
      </c>
      <c r="JX66" s="185">
        <v>3.8461538461538457E-2</v>
      </c>
      <c r="JY66" s="185">
        <v>0</v>
      </c>
      <c r="JZ66" s="185">
        <v>0.94230769230769218</v>
      </c>
      <c r="KA66" s="185">
        <v>1.9230769230769228E-2</v>
      </c>
      <c r="KB66" s="184">
        <v>52</v>
      </c>
      <c r="KC66" s="185">
        <v>0.91228070175438591</v>
      </c>
      <c r="KD66" s="185">
        <v>0.82692307692307698</v>
      </c>
      <c r="KE66" s="185">
        <v>1.9230769230769228E-2</v>
      </c>
      <c r="KF66" s="185">
        <v>9.6153846153846145E-2</v>
      </c>
      <c r="KG66" s="185">
        <v>3.8461538461538457E-2</v>
      </c>
      <c r="KH66" s="185">
        <v>1.9230769230769228E-2</v>
      </c>
      <c r="KI66" s="185">
        <v>1.9230769230769228E-2</v>
      </c>
      <c r="KJ66" s="185">
        <v>0.11538461538461538</v>
      </c>
      <c r="KK66" s="185">
        <v>1.9230769230769228E-2</v>
      </c>
      <c r="KL66" s="185">
        <v>3.8461538461538457E-2</v>
      </c>
      <c r="KM66" s="184">
        <v>52</v>
      </c>
      <c r="KN66" s="188">
        <v>0.91228070175438591</v>
      </c>
    </row>
    <row r="67" spans="1:300" s="150" customFormat="1" ht="24" customHeight="1" x14ac:dyDescent="0.25">
      <c r="A67" s="173">
        <v>206</v>
      </c>
      <c r="B67" s="174" t="s">
        <v>303</v>
      </c>
      <c r="C67" s="175" t="s">
        <v>5</v>
      </c>
      <c r="D67" s="175" t="s">
        <v>0</v>
      </c>
      <c r="E67" s="176">
        <v>77</v>
      </c>
      <c r="F67" s="177">
        <v>0.21333333333333335</v>
      </c>
      <c r="G67" s="177">
        <v>0.78666666666666674</v>
      </c>
      <c r="H67" s="176">
        <v>75</v>
      </c>
      <c r="I67" s="177">
        <v>0.97402597402597402</v>
      </c>
      <c r="J67" s="177">
        <v>0.68333333333333335</v>
      </c>
      <c r="K67" s="177">
        <v>0.31666666666666665</v>
      </c>
      <c r="L67" s="176">
        <v>60</v>
      </c>
      <c r="M67" s="177">
        <v>0.77922077922077926</v>
      </c>
      <c r="N67" s="177">
        <v>0.30000000000000004</v>
      </c>
      <c r="O67" s="177">
        <v>0.70000000000000007</v>
      </c>
      <c r="P67" s="176">
        <v>50</v>
      </c>
      <c r="Q67" s="177">
        <v>0.64935064935064934</v>
      </c>
      <c r="R67" s="177">
        <v>0.68</v>
      </c>
      <c r="S67" s="177">
        <v>1.3333333333333334E-2</v>
      </c>
      <c r="T67" s="177">
        <v>0.08</v>
      </c>
      <c r="U67" s="177">
        <v>6.6666666666666666E-2</v>
      </c>
      <c r="V67" s="177">
        <v>0.21333333333333335</v>
      </c>
      <c r="W67" s="177">
        <v>5.3333333333333337E-2</v>
      </c>
      <c r="X67" s="177">
        <v>1.3333333333333334E-2</v>
      </c>
      <c r="Y67" s="177">
        <v>0.24</v>
      </c>
      <c r="Z67" s="177">
        <v>0.13333333333333333</v>
      </c>
      <c r="AA67" s="177">
        <v>5.3333333333333337E-2</v>
      </c>
      <c r="AB67" s="177">
        <v>0</v>
      </c>
      <c r="AC67" s="177">
        <v>0.08</v>
      </c>
      <c r="AD67" s="176">
        <v>75</v>
      </c>
      <c r="AE67" s="177">
        <v>0.97402597402597402</v>
      </c>
      <c r="AF67" s="177">
        <v>0.8571428571428571</v>
      </c>
      <c r="AG67" s="176">
        <v>66</v>
      </c>
      <c r="AH67" s="177">
        <v>0.77333333333333343</v>
      </c>
      <c r="AI67" s="177">
        <v>6.6666666666666666E-2</v>
      </c>
      <c r="AJ67" s="177">
        <v>0.04</v>
      </c>
      <c r="AK67" s="177">
        <v>0.69333333333333336</v>
      </c>
      <c r="AL67" s="177">
        <v>0.58666666666666667</v>
      </c>
      <c r="AM67" s="177">
        <v>0.82666666666666677</v>
      </c>
      <c r="AN67" s="177">
        <v>0.49333333333333335</v>
      </c>
      <c r="AO67" s="177">
        <v>0.2</v>
      </c>
      <c r="AP67" s="177">
        <v>0.10666666666666667</v>
      </c>
      <c r="AQ67" s="177">
        <v>0.04</v>
      </c>
      <c r="AR67" s="176">
        <v>75</v>
      </c>
      <c r="AS67" s="177">
        <v>0.97402597402597402</v>
      </c>
      <c r="AT67" s="178">
        <v>9.9333333333333336</v>
      </c>
      <c r="AU67" s="176">
        <v>75</v>
      </c>
      <c r="AV67" s="177">
        <v>0.97402597402597402</v>
      </c>
      <c r="AW67" s="178">
        <v>9.9054054054054053</v>
      </c>
      <c r="AX67" s="176">
        <v>74</v>
      </c>
      <c r="AY67" s="177">
        <v>0.96103896103896103</v>
      </c>
      <c r="AZ67" s="178">
        <v>9.9027777777777786</v>
      </c>
      <c r="BA67" s="176">
        <v>72</v>
      </c>
      <c r="BB67" s="177">
        <v>0.93506493506493504</v>
      </c>
      <c r="BC67" s="177">
        <v>0.64</v>
      </c>
      <c r="BD67" s="177">
        <v>0.26666666666666666</v>
      </c>
      <c r="BE67" s="177">
        <v>5.3333333333333337E-2</v>
      </c>
      <c r="BF67" s="177">
        <v>0.04</v>
      </c>
      <c r="BG67" s="177">
        <v>0</v>
      </c>
      <c r="BH67" s="176">
        <v>75</v>
      </c>
      <c r="BI67" s="177">
        <v>0.97402597402597402</v>
      </c>
      <c r="BJ67" s="177">
        <v>0.66666666666666663</v>
      </c>
      <c r="BK67" s="177">
        <v>0.25333333333333335</v>
      </c>
      <c r="BL67" s="177">
        <v>0.04</v>
      </c>
      <c r="BM67" s="177">
        <v>0</v>
      </c>
      <c r="BN67" s="177">
        <v>0.04</v>
      </c>
      <c r="BO67" s="176">
        <v>75</v>
      </c>
      <c r="BP67" s="177">
        <v>0.97402597402597402</v>
      </c>
      <c r="BQ67" s="177">
        <v>0.89473684210526305</v>
      </c>
      <c r="BR67" s="177">
        <v>7.8947368421052627E-2</v>
      </c>
      <c r="BS67" s="177">
        <v>1.3157894736842105E-2</v>
      </c>
      <c r="BT67" s="177">
        <v>1.3157894736842105E-2</v>
      </c>
      <c r="BU67" s="177">
        <v>0</v>
      </c>
      <c r="BV67" s="176">
        <v>76</v>
      </c>
      <c r="BW67" s="177">
        <v>0.98701298701298701</v>
      </c>
      <c r="BX67" s="177">
        <v>0.76315789473684215</v>
      </c>
      <c r="BY67" s="177">
        <v>0.14473684210526314</v>
      </c>
      <c r="BZ67" s="177">
        <v>6.5789473684210523E-2</v>
      </c>
      <c r="CA67" s="177">
        <v>2.6315789473684209E-2</v>
      </c>
      <c r="CB67" s="177">
        <v>0</v>
      </c>
      <c r="CC67" s="176">
        <v>76</v>
      </c>
      <c r="CD67" s="177">
        <v>0.98701298701298701</v>
      </c>
      <c r="CE67" s="177">
        <v>0.70270270270270274</v>
      </c>
      <c r="CF67" s="177">
        <v>0.2567567567567568</v>
      </c>
      <c r="CG67" s="177">
        <v>2.7027027027027029E-2</v>
      </c>
      <c r="CH67" s="177">
        <v>1.3513513513513514E-2</v>
      </c>
      <c r="CI67" s="177">
        <v>0</v>
      </c>
      <c r="CJ67" s="176">
        <v>74</v>
      </c>
      <c r="CK67" s="177">
        <v>0.96103896103896103</v>
      </c>
      <c r="CL67" s="177">
        <v>0.92105263157894735</v>
      </c>
      <c r="CM67" s="177">
        <v>7.8947368421052627E-2</v>
      </c>
      <c r="CN67" s="177">
        <v>0</v>
      </c>
      <c r="CO67" s="177">
        <v>0</v>
      </c>
      <c r="CP67" s="177">
        <v>0</v>
      </c>
      <c r="CQ67" s="176">
        <v>76</v>
      </c>
      <c r="CR67" s="177">
        <v>0.98701298701298701</v>
      </c>
      <c r="CS67" s="177">
        <v>0.68421052631578938</v>
      </c>
      <c r="CT67" s="177">
        <v>0.26315789473684209</v>
      </c>
      <c r="CU67" s="177">
        <v>5.2631578947368418E-2</v>
      </c>
      <c r="CV67" s="177">
        <v>0</v>
      </c>
      <c r="CW67" s="177">
        <v>0</v>
      </c>
      <c r="CX67" s="176">
        <v>19</v>
      </c>
      <c r="CY67" s="177">
        <v>0.24675324675324675</v>
      </c>
      <c r="CZ67" s="177">
        <v>0.5625</v>
      </c>
      <c r="DA67" s="177">
        <v>0.125</v>
      </c>
      <c r="DB67" s="177">
        <v>0.25</v>
      </c>
      <c r="DC67" s="177">
        <v>6.25E-2</v>
      </c>
      <c r="DD67" s="177">
        <v>0</v>
      </c>
      <c r="DE67" s="176">
        <v>16</v>
      </c>
      <c r="DF67" s="177">
        <v>0.20779220779220781</v>
      </c>
      <c r="DG67" s="177">
        <v>0.48076923076923078</v>
      </c>
      <c r="DH67" s="177">
        <v>0.44230769230769235</v>
      </c>
      <c r="DI67" s="177">
        <v>7.6923076923076927E-2</v>
      </c>
      <c r="DJ67" s="177">
        <v>0</v>
      </c>
      <c r="DK67" s="177">
        <v>0</v>
      </c>
      <c r="DL67" s="176">
        <v>52</v>
      </c>
      <c r="DM67" s="177">
        <v>0.67532467532467533</v>
      </c>
      <c r="DN67" s="177">
        <v>0.53703703703703698</v>
      </c>
      <c r="DO67" s="177">
        <v>0.37037037037037035</v>
      </c>
      <c r="DP67" s="177">
        <v>9.2592592592592587E-2</v>
      </c>
      <c r="DQ67" s="177">
        <v>0</v>
      </c>
      <c r="DR67" s="177">
        <v>0</v>
      </c>
      <c r="DS67" s="176">
        <v>54</v>
      </c>
      <c r="DT67" s="177">
        <v>0.70129870129870131</v>
      </c>
      <c r="DU67" s="177">
        <v>0.63636363636363635</v>
      </c>
      <c r="DV67" s="177">
        <v>0.30303030303030304</v>
      </c>
      <c r="DW67" s="177">
        <v>6.0606060606060608E-2</v>
      </c>
      <c r="DX67" s="177">
        <v>0</v>
      </c>
      <c r="DY67" s="177">
        <v>0</v>
      </c>
      <c r="DZ67" s="176">
        <v>33</v>
      </c>
      <c r="EA67" s="177">
        <v>0.42857142857142855</v>
      </c>
      <c r="EB67" s="177">
        <v>0.62962962962962954</v>
      </c>
      <c r="EC67" s="177">
        <v>0.29629629629629628</v>
      </c>
      <c r="ED67" s="177">
        <v>7.407407407407407E-2</v>
      </c>
      <c r="EE67" s="177">
        <v>0</v>
      </c>
      <c r="EF67" s="177">
        <v>0</v>
      </c>
      <c r="EG67" s="176">
        <v>27</v>
      </c>
      <c r="EH67" s="177">
        <v>0.35064935064935066</v>
      </c>
      <c r="EI67" s="177">
        <v>0.9078947368421052</v>
      </c>
      <c r="EJ67" s="177">
        <v>7.8947368421052627E-2</v>
      </c>
      <c r="EK67" s="177">
        <v>1.3157894736842105E-2</v>
      </c>
      <c r="EL67" s="177">
        <v>0</v>
      </c>
      <c r="EM67" s="177">
        <v>0</v>
      </c>
      <c r="EN67" s="176">
        <v>76</v>
      </c>
      <c r="EO67" s="177">
        <v>0.98701298701298701</v>
      </c>
      <c r="EP67" s="177">
        <v>0.875</v>
      </c>
      <c r="EQ67" s="177">
        <v>8.3333333333333343E-2</v>
      </c>
      <c r="ER67" s="177">
        <v>4.1666666666666671E-2</v>
      </c>
      <c r="ES67" s="177">
        <v>0</v>
      </c>
      <c r="ET67" s="177">
        <v>0</v>
      </c>
      <c r="EU67" s="176">
        <v>24</v>
      </c>
      <c r="EV67" s="177">
        <v>0.31168831168831168</v>
      </c>
      <c r="EW67" s="177">
        <v>0.76923076923076927</v>
      </c>
      <c r="EX67" s="177">
        <v>0.15384615384615385</v>
      </c>
      <c r="EY67" s="177">
        <v>7.6923076923076927E-2</v>
      </c>
      <c r="EZ67" s="177">
        <v>0</v>
      </c>
      <c r="FA67" s="177">
        <v>0</v>
      </c>
      <c r="FB67" s="176">
        <v>26</v>
      </c>
      <c r="FC67" s="177">
        <v>0.33766233766233766</v>
      </c>
      <c r="FD67" s="177">
        <v>0.75806451612903225</v>
      </c>
      <c r="FE67" s="177">
        <v>0.17741935483870969</v>
      </c>
      <c r="FF67" s="177">
        <v>3.2258064516129031E-2</v>
      </c>
      <c r="FG67" s="177">
        <v>1.6129032258064516E-2</v>
      </c>
      <c r="FH67" s="177">
        <v>1.6129032258064516E-2</v>
      </c>
      <c r="FI67" s="176">
        <v>62</v>
      </c>
      <c r="FJ67" s="177">
        <v>0.80519480519480524</v>
      </c>
      <c r="FK67" s="177">
        <v>0.84285714285714286</v>
      </c>
      <c r="FL67" s="177">
        <v>0.14285714285714288</v>
      </c>
      <c r="FM67" s="177">
        <v>0</v>
      </c>
      <c r="FN67" s="177">
        <v>0</v>
      </c>
      <c r="FO67" s="177">
        <v>1.4285714285714287E-2</v>
      </c>
      <c r="FP67" s="176">
        <v>70</v>
      </c>
      <c r="FQ67" s="177">
        <v>0.90909090909090906</v>
      </c>
      <c r="FR67" s="177">
        <v>0.7777777777777779</v>
      </c>
      <c r="FS67" s="177">
        <v>0.11111111111111112</v>
      </c>
      <c r="FT67" s="177">
        <v>0.11111111111111112</v>
      </c>
      <c r="FU67" s="177">
        <v>0</v>
      </c>
      <c r="FV67" s="177">
        <v>0</v>
      </c>
      <c r="FW67" s="176">
        <v>9</v>
      </c>
      <c r="FX67" s="177">
        <v>0.11688311688311688</v>
      </c>
      <c r="FY67" s="177">
        <v>0.79999999999999993</v>
      </c>
      <c r="FZ67" s="177">
        <v>9.9999999999999992E-2</v>
      </c>
      <c r="GA67" s="177">
        <v>9.9999999999999992E-2</v>
      </c>
      <c r="GB67" s="177">
        <v>0</v>
      </c>
      <c r="GC67" s="177">
        <v>0</v>
      </c>
      <c r="GD67" s="176">
        <v>10</v>
      </c>
      <c r="GE67" s="177">
        <v>0.12987012987012986</v>
      </c>
      <c r="GF67" s="177">
        <v>0.86363636363636365</v>
      </c>
      <c r="GG67" s="177">
        <v>0.11363636363636365</v>
      </c>
      <c r="GH67" s="177">
        <v>2.2727272727272728E-2</v>
      </c>
      <c r="GI67" s="177">
        <v>0</v>
      </c>
      <c r="GJ67" s="177">
        <v>0</v>
      </c>
      <c r="GK67" s="176">
        <v>44</v>
      </c>
      <c r="GL67" s="177">
        <v>0.5714285714285714</v>
      </c>
      <c r="GM67" s="179" t="s">
        <v>232</v>
      </c>
      <c r="GN67" s="179" t="s">
        <v>232</v>
      </c>
      <c r="GO67" s="179" t="s">
        <v>232</v>
      </c>
      <c r="GP67" s="179" t="s">
        <v>232</v>
      </c>
      <c r="GQ67" s="179" t="s">
        <v>232</v>
      </c>
      <c r="GR67" s="176">
        <v>0</v>
      </c>
      <c r="GS67" s="177">
        <v>0</v>
      </c>
      <c r="GT67" s="179" t="s">
        <v>232</v>
      </c>
      <c r="GU67" s="179" t="s">
        <v>232</v>
      </c>
      <c r="GV67" s="179" t="s">
        <v>232</v>
      </c>
      <c r="GW67" s="179" t="s">
        <v>232</v>
      </c>
      <c r="GX67" s="179" t="s">
        <v>232</v>
      </c>
      <c r="GY67" s="176">
        <v>0</v>
      </c>
      <c r="GZ67" s="177">
        <v>0</v>
      </c>
      <c r="HA67" s="179" t="s">
        <v>232</v>
      </c>
      <c r="HB67" s="179" t="s">
        <v>232</v>
      </c>
      <c r="HC67" s="179" t="s">
        <v>232</v>
      </c>
      <c r="HD67" s="179" t="s">
        <v>232</v>
      </c>
      <c r="HE67" s="179" t="s">
        <v>232</v>
      </c>
      <c r="HF67" s="176">
        <v>0</v>
      </c>
      <c r="HG67" s="177">
        <v>0</v>
      </c>
      <c r="HH67" s="178">
        <v>9.3972602739726021</v>
      </c>
      <c r="HI67" s="176">
        <v>73</v>
      </c>
      <c r="HJ67" s="177">
        <v>0.94805194805194803</v>
      </c>
      <c r="HK67" s="177">
        <v>0.20270270270270271</v>
      </c>
      <c r="HL67" s="177">
        <v>0.44594594594594594</v>
      </c>
      <c r="HM67" s="177">
        <v>0.33783783783783783</v>
      </c>
      <c r="HN67" s="177">
        <v>0</v>
      </c>
      <c r="HO67" s="177">
        <v>1.3513513513513514E-2</v>
      </c>
      <c r="HP67" s="176">
        <v>74</v>
      </c>
      <c r="HQ67" s="177">
        <v>0.96103896103896103</v>
      </c>
      <c r="HR67" s="177">
        <v>0.37333333333333335</v>
      </c>
      <c r="HS67" s="177">
        <v>0.08</v>
      </c>
      <c r="HT67" s="177">
        <v>0.14666666666666667</v>
      </c>
      <c r="HU67" s="177">
        <v>0.14666666666666667</v>
      </c>
      <c r="HV67" s="177">
        <v>2.6666666666666668E-2</v>
      </c>
      <c r="HW67" s="177">
        <v>0.12</v>
      </c>
      <c r="HX67" s="177">
        <v>5.3333333333333337E-2</v>
      </c>
      <c r="HY67" s="177">
        <v>5.3333333333333337E-2</v>
      </c>
      <c r="HZ67" s="177">
        <v>0.16</v>
      </c>
      <c r="IA67" s="177">
        <v>0.18666666666666668</v>
      </c>
      <c r="IB67" s="176">
        <v>75</v>
      </c>
      <c r="IC67" s="177">
        <v>0.97402597402597402</v>
      </c>
      <c r="ID67" s="178">
        <v>3.0909090909090908</v>
      </c>
      <c r="IE67" s="176">
        <v>55</v>
      </c>
      <c r="IF67" s="177">
        <v>0.7142857142857143</v>
      </c>
      <c r="IG67" s="177">
        <v>0.36363636363636365</v>
      </c>
      <c r="IH67" s="177">
        <v>0.98648648648648651</v>
      </c>
      <c r="II67" s="177">
        <v>1.3513513513513514E-2</v>
      </c>
      <c r="IJ67" s="176">
        <v>74</v>
      </c>
      <c r="IK67" s="177">
        <v>0.96103896103896103</v>
      </c>
      <c r="IL67" s="177">
        <v>0.8571428571428571</v>
      </c>
      <c r="IM67" s="177">
        <v>0.14285714285714285</v>
      </c>
      <c r="IN67" s="176">
        <v>28</v>
      </c>
      <c r="IO67" s="177">
        <v>0.36363636363636365</v>
      </c>
      <c r="IP67" s="177">
        <v>0.97619047619047616</v>
      </c>
      <c r="IQ67" s="177">
        <v>2.3809523809523808E-2</v>
      </c>
      <c r="IR67" s="176">
        <v>42</v>
      </c>
      <c r="IS67" s="177">
        <v>0.54545454545454541</v>
      </c>
      <c r="IT67" s="177">
        <v>1</v>
      </c>
      <c r="IU67" s="177">
        <v>0</v>
      </c>
      <c r="IV67" s="176">
        <v>69</v>
      </c>
      <c r="IW67" s="177">
        <v>0.89610389610389607</v>
      </c>
      <c r="IX67" s="177">
        <v>1</v>
      </c>
      <c r="IY67" s="177">
        <v>0</v>
      </c>
      <c r="IZ67" s="176">
        <v>65</v>
      </c>
      <c r="JA67" s="177">
        <v>0.8441558441558441</v>
      </c>
      <c r="JB67" s="177">
        <v>0.16883116883116883</v>
      </c>
      <c r="JC67" s="177">
        <v>0.44</v>
      </c>
      <c r="JD67" s="177">
        <v>0.56000000000000005</v>
      </c>
      <c r="JE67" s="176">
        <v>75</v>
      </c>
      <c r="JF67" s="177">
        <v>0.97402597402597402</v>
      </c>
      <c r="JG67" s="177">
        <v>0.3108108108108108</v>
      </c>
      <c r="JH67" s="177">
        <v>0.27027027027027029</v>
      </c>
      <c r="JI67" s="177">
        <v>0.27027027027027029</v>
      </c>
      <c r="JJ67" s="177">
        <v>0.14864864864864866</v>
      </c>
      <c r="JK67" s="177">
        <v>0</v>
      </c>
      <c r="JL67" s="176">
        <v>74</v>
      </c>
      <c r="JM67" s="177">
        <v>0.96103896103896103</v>
      </c>
      <c r="JN67" s="176">
        <v>65</v>
      </c>
      <c r="JO67" s="177">
        <v>0.8441558441558441</v>
      </c>
      <c r="JP67" s="179">
        <v>0</v>
      </c>
      <c r="JQ67" s="179">
        <v>0</v>
      </c>
      <c r="JR67" s="179">
        <v>0</v>
      </c>
      <c r="JS67" s="179">
        <v>0.66666666666666674</v>
      </c>
      <c r="JT67" s="179">
        <v>0.33333333333333337</v>
      </c>
      <c r="JU67" s="176">
        <v>3</v>
      </c>
      <c r="JV67" s="177">
        <v>3.896103896103896E-2</v>
      </c>
      <c r="JW67" s="177">
        <v>0</v>
      </c>
      <c r="JX67" s="177">
        <v>1.3513513513513514E-2</v>
      </c>
      <c r="JY67" s="177">
        <v>2.7027027027027029E-2</v>
      </c>
      <c r="JZ67" s="177">
        <v>0.94594594594594594</v>
      </c>
      <c r="KA67" s="177">
        <v>1.3513513513513514E-2</v>
      </c>
      <c r="KB67" s="176">
        <v>74</v>
      </c>
      <c r="KC67" s="177">
        <v>0.96103896103896103</v>
      </c>
      <c r="KD67" s="177">
        <v>0.78571428571428581</v>
      </c>
      <c r="KE67" s="177">
        <v>2.8571428571428574E-2</v>
      </c>
      <c r="KF67" s="177">
        <v>1.4285714285714287E-2</v>
      </c>
      <c r="KG67" s="177">
        <v>0</v>
      </c>
      <c r="KH67" s="177">
        <v>1.4285714285714287E-2</v>
      </c>
      <c r="KI67" s="177">
        <v>4.2857142857142858E-2</v>
      </c>
      <c r="KJ67" s="177">
        <v>8.5714285714285715E-2</v>
      </c>
      <c r="KK67" s="177">
        <v>1.4285714285714287E-2</v>
      </c>
      <c r="KL67" s="177">
        <v>7.1428571428571438E-2</v>
      </c>
      <c r="KM67" s="176">
        <v>70</v>
      </c>
      <c r="KN67" s="180">
        <v>0.90909090909090906</v>
      </c>
    </row>
    <row r="68" spans="1:300" s="150" customFormat="1" ht="24" customHeight="1" x14ac:dyDescent="0.25">
      <c r="A68" s="181">
        <v>208</v>
      </c>
      <c r="B68" s="182" t="s">
        <v>322</v>
      </c>
      <c r="C68" s="183" t="s">
        <v>4</v>
      </c>
      <c r="D68" s="183" t="s">
        <v>2</v>
      </c>
      <c r="E68" s="184">
        <v>96</v>
      </c>
      <c r="F68" s="185">
        <v>0.29545454545454547</v>
      </c>
      <c r="G68" s="185">
        <v>0.70454545454545459</v>
      </c>
      <c r="H68" s="184">
        <v>88</v>
      </c>
      <c r="I68" s="185">
        <v>0.91666666666666663</v>
      </c>
      <c r="J68" s="185">
        <v>0.80952380952380953</v>
      </c>
      <c r="K68" s="185">
        <v>0.19047619047619047</v>
      </c>
      <c r="L68" s="184">
        <v>63</v>
      </c>
      <c r="M68" s="185">
        <v>0.65625</v>
      </c>
      <c r="N68" s="185">
        <v>0.44262295081967212</v>
      </c>
      <c r="O68" s="185">
        <v>0.55737704918032782</v>
      </c>
      <c r="P68" s="184">
        <v>61</v>
      </c>
      <c r="Q68" s="185">
        <v>0.63541666666666663</v>
      </c>
      <c r="R68" s="185">
        <v>8.98876404494382E-2</v>
      </c>
      <c r="S68" s="185">
        <v>0.19101123595505615</v>
      </c>
      <c r="T68" s="185">
        <v>0.50561797752808979</v>
      </c>
      <c r="U68" s="185">
        <v>0.12359550561797752</v>
      </c>
      <c r="V68" s="185">
        <v>0.3595505617977528</v>
      </c>
      <c r="W68" s="185">
        <v>3.3707865168539325E-2</v>
      </c>
      <c r="X68" s="185">
        <v>4.49438202247191E-2</v>
      </c>
      <c r="Y68" s="185">
        <v>5.6179775280898868E-2</v>
      </c>
      <c r="Z68" s="185">
        <v>7.8651685393258425E-2</v>
      </c>
      <c r="AA68" s="185">
        <v>6.741573033707865E-2</v>
      </c>
      <c r="AB68" s="185">
        <v>2.247191011235955E-2</v>
      </c>
      <c r="AC68" s="185">
        <v>0.11235955056179774</v>
      </c>
      <c r="AD68" s="184">
        <v>89</v>
      </c>
      <c r="AE68" s="185">
        <v>0.92708333333333337</v>
      </c>
      <c r="AF68" s="185">
        <v>0.66666666666666663</v>
      </c>
      <c r="AG68" s="184">
        <v>64</v>
      </c>
      <c r="AH68" s="185">
        <v>0.50574712643678166</v>
      </c>
      <c r="AI68" s="185">
        <v>0.33333333333333331</v>
      </c>
      <c r="AJ68" s="185">
        <v>0.20689655172413793</v>
      </c>
      <c r="AK68" s="185">
        <v>0.50574712643678166</v>
      </c>
      <c r="AL68" s="185">
        <v>0.40229885057471265</v>
      </c>
      <c r="AM68" s="185">
        <v>0.21839080459770113</v>
      </c>
      <c r="AN68" s="185">
        <v>0.27586206896551724</v>
      </c>
      <c r="AO68" s="185">
        <v>8.0459770114942528E-2</v>
      </c>
      <c r="AP68" s="185">
        <v>0.11494252873563217</v>
      </c>
      <c r="AQ68" s="185">
        <v>8.0459770114942528E-2</v>
      </c>
      <c r="AR68" s="184">
        <v>87</v>
      </c>
      <c r="AS68" s="185">
        <v>0.90625</v>
      </c>
      <c r="AT68" s="186">
        <v>9.8426966292134832</v>
      </c>
      <c r="AU68" s="184">
        <v>89</v>
      </c>
      <c r="AV68" s="185">
        <v>0.92708333333333337</v>
      </c>
      <c r="AW68" s="186">
        <v>9.9213483146067407</v>
      </c>
      <c r="AX68" s="184">
        <v>89</v>
      </c>
      <c r="AY68" s="185">
        <v>0.92708333333333337</v>
      </c>
      <c r="AZ68" s="186">
        <v>9.875</v>
      </c>
      <c r="BA68" s="184">
        <v>88</v>
      </c>
      <c r="BB68" s="185">
        <v>0.91666666666666663</v>
      </c>
      <c r="BC68" s="185">
        <v>0.76086956521739135</v>
      </c>
      <c r="BD68" s="185">
        <v>0.19565217391304349</v>
      </c>
      <c r="BE68" s="185">
        <v>1.0869565217391304E-2</v>
      </c>
      <c r="BF68" s="185">
        <v>3.2608695652173912E-2</v>
      </c>
      <c r="BG68" s="185">
        <v>0</v>
      </c>
      <c r="BH68" s="184">
        <v>92</v>
      </c>
      <c r="BI68" s="185">
        <v>0.95833333333333337</v>
      </c>
      <c r="BJ68" s="185">
        <v>0.91304347826086962</v>
      </c>
      <c r="BK68" s="185">
        <v>7.6086956521739135E-2</v>
      </c>
      <c r="BL68" s="185">
        <v>1.0869565217391304E-2</v>
      </c>
      <c r="BM68" s="185">
        <v>0</v>
      </c>
      <c r="BN68" s="185">
        <v>0</v>
      </c>
      <c r="BO68" s="184">
        <v>92</v>
      </c>
      <c r="BP68" s="185">
        <v>0.95833333333333337</v>
      </c>
      <c r="BQ68" s="185">
        <v>0.8131868131868133</v>
      </c>
      <c r="BR68" s="185">
        <v>0.15384615384615385</v>
      </c>
      <c r="BS68" s="185">
        <v>3.2967032967032968E-2</v>
      </c>
      <c r="BT68" s="185">
        <v>0</v>
      </c>
      <c r="BU68" s="185">
        <v>0</v>
      </c>
      <c r="BV68" s="184">
        <v>91</v>
      </c>
      <c r="BW68" s="185">
        <v>0.94791666666666663</v>
      </c>
      <c r="BX68" s="185">
        <v>0.8351648351648352</v>
      </c>
      <c r="BY68" s="185">
        <v>0.14285714285714288</v>
      </c>
      <c r="BZ68" s="185">
        <v>2.197802197802198E-2</v>
      </c>
      <c r="CA68" s="185">
        <v>0</v>
      </c>
      <c r="CB68" s="185">
        <v>0</v>
      </c>
      <c r="CC68" s="184">
        <v>91</v>
      </c>
      <c r="CD68" s="185">
        <v>0.94791666666666663</v>
      </c>
      <c r="CE68" s="185">
        <v>0.7349397590361445</v>
      </c>
      <c r="CF68" s="185">
        <v>0.16867469879518071</v>
      </c>
      <c r="CG68" s="185">
        <v>4.8192771084337345E-2</v>
      </c>
      <c r="CH68" s="185">
        <v>4.8192771084337345E-2</v>
      </c>
      <c r="CI68" s="185">
        <v>0</v>
      </c>
      <c r="CJ68" s="184">
        <v>83</v>
      </c>
      <c r="CK68" s="185">
        <v>0.86458333333333337</v>
      </c>
      <c r="CL68" s="185">
        <v>0.94505494505494503</v>
      </c>
      <c r="CM68" s="185">
        <v>5.4945054945054944E-2</v>
      </c>
      <c r="CN68" s="185">
        <v>0</v>
      </c>
      <c r="CO68" s="185">
        <v>0</v>
      </c>
      <c r="CP68" s="185">
        <v>0</v>
      </c>
      <c r="CQ68" s="184">
        <v>91</v>
      </c>
      <c r="CR68" s="185">
        <v>0.94791666666666663</v>
      </c>
      <c r="CS68" s="185">
        <v>0.9464285714285714</v>
      </c>
      <c r="CT68" s="185">
        <v>5.3571428571428568E-2</v>
      </c>
      <c r="CU68" s="185">
        <v>0</v>
      </c>
      <c r="CV68" s="185">
        <v>0</v>
      </c>
      <c r="CW68" s="185">
        <v>0</v>
      </c>
      <c r="CX68" s="184">
        <v>56</v>
      </c>
      <c r="CY68" s="185">
        <v>0.58333333333333337</v>
      </c>
      <c r="CZ68" s="185">
        <v>0.61224489795918369</v>
      </c>
      <c r="DA68" s="185">
        <v>0.2857142857142857</v>
      </c>
      <c r="DB68" s="185">
        <v>6.1224489795918366E-2</v>
      </c>
      <c r="DC68" s="185">
        <v>4.0816326530612242E-2</v>
      </c>
      <c r="DD68" s="185">
        <v>0</v>
      </c>
      <c r="DE68" s="184">
        <v>49</v>
      </c>
      <c r="DF68" s="185">
        <v>0.51041666666666663</v>
      </c>
      <c r="DG68" s="185">
        <v>0.68421052631578949</v>
      </c>
      <c r="DH68" s="185">
        <v>0.2105263157894737</v>
      </c>
      <c r="DI68" s="185">
        <v>0.10526315789473685</v>
      </c>
      <c r="DJ68" s="185">
        <v>0</v>
      </c>
      <c r="DK68" s="185">
        <v>0</v>
      </c>
      <c r="DL68" s="184">
        <v>38</v>
      </c>
      <c r="DM68" s="185">
        <v>0.39583333333333331</v>
      </c>
      <c r="DN68" s="185">
        <v>0.71052631578947367</v>
      </c>
      <c r="DO68" s="185">
        <v>0.18421052631578946</v>
      </c>
      <c r="DP68" s="185">
        <v>0.10526315789473685</v>
      </c>
      <c r="DQ68" s="185">
        <v>0</v>
      </c>
      <c r="DR68" s="185">
        <v>0</v>
      </c>
      <c r="DS68" s="184">
        <v>38</v>
      </c>
      <c r="DT68" s="185">
        <v>0.39583333333333331</v>
      </c>
      <c r="DU68" s="185">
        <v>0.75000000000000011</v>
      </c>
      <c r="DV68" s="185">
        <v>0.17500000000000002</v>
      </c>
      <c r="DW68" s="185">
        <v>7.4999999999999997E-2</v>
      </c>
      <c r="DX68" s="185">
        <v>0</v>
      </c>
      <c r="DY68" s="185">
        <v>0</v>
      </c>
      <c r="DZ68" s="184">
        <v>40</v>
      </c>
      <c r="EA68" s="185">
        <v>0.41666666666666669</v>
      </c>
      <c r="EB68" s="185">
        <v>0.78787878787878796</v>
      </c>
      <c r="EC68" s="185">
        <v>0.12121212121212122</v>
      </c>
      <c r="ED68" s="185">
        <v>9.0909090909090912E-2</v>
      </c>
      <c r="EE68" s="185">
        <v>0</v>
      </c>
      <c r="EF68" s="185">
        <v>0</v>
      </c>
      <c r="EG68" s="184">
        <v>33</v>
      </c>
      <c r="EH68" s="185">
        <v>0.34375</v>
      </c>
      <c r="EI68" s="185">
        <v>0.90322580645161299</v>
      </c>
      <c r="EJ68" s="185">
        <v>8.6021505376344079E-2</v>
      </c>
      <c r="EK68" s="185">
        <v>1.075268817204301E-2</v>
      </c>
      <c r="EL68" s="185">
        <v>0</v>
      </c>
      <c r="EM68" s="185">
        <v>0</v>
      </c>
      <c r="EN68" s="184">
        <v>93</v>
      </c>
      <c r="EO68" s="185">
        <v>0.96875</v>
      </c>
      <c r="EP68" s="185">
        <v>0.78333333333333333</v>
      </c>
      <c r="EQ68" s="185">
        <v>0.18333333333333332</v>
      </c>
      <c r="ER68" s="185">
        <v>1.6666666666666666E-2</v>
      </c>
      <c r="ES68" s="185">
        <v>1.6666666666666666E-2</v>
      </c>
      <c r="ET68" s="185">
        <v>0</v>
      </c>
      <c r="EU68" s="184">
        <v>60</v>
      </c>
      <c r="EV68" s="185">
        <v>0.625</v>
      </c>
      <c r="EW68" s="185">
        <v>0.79999999999999993</v>
      </c>
      <c r="EX68" s="185">
        <v>0.1818181818181818</v>
      </c>
      <c r="EY68" s="185">
        <v>1.8181818181818181E-2</v>
      </c>
      <c r="EZ68" s="185">
        <v>0</v>
      </c>
      <c r="FA68" s="185">
        <v>0</v>
      </c>
      <c r="FB68" s="184">
        <v>55</v>
      </c>
      <c r="FC68" s="185">
        <v>0.57291666666666663</v>
      </c>
      <c r="FD68" s="185">
        <v>0.90769230769230769</v>
      </c>
      <c r="FE68" s="185">
        <v>6.1538461538461535E-2</v>
      </c>
      <c r="FF68" s="185">
        <v>3.0769230769230767E-2</v>
      </c>
      <c r="FG68" s="185">
        <v>0</v>
      </c>
      <c r="FH68" s="185">
        <v>0</v>
      </c>
      <c r="FI68" s="184">
        <v>65</v>
      </c>
      <c r="FJ68" s="185">
        <v>0.67708333333333337</v>
      </c>
      <c r="FK68" s="185">
        <v>0.89830508474576265</v>
      </c>
      <c r="FL68" s="185">
        <v>8.4745762711864403E-2</v>
      </c>
      <c r="FM68" s="185">
        <v>1.6949152542372881E-2</v>
      </c>
      <c r="FN68" s="185">
        <v>0</v>
      </c>
      <c r="FO68" s="185">
        <v>0</v>
      </c>
      <c r="FP68" s="184">
        <v>59</v>
      </c>
      <c r="FQ68" s="185">
        <v>0.61458333333333337</v>
      </c>
      <c r="FR68" s="185">
        <v>0.86956521739130432</v>
      </c>
      <c r="FS68" s="185">
        <v>0.10869565217391304</v>
      </c>
      <c r="FT68" s="185">
        <v>2.1739130434782608E-2</v>
      </c>
      <c r="FU68" s="185">
        <v>0</v>
      </c>
      <c r="FV68" s="185">
        <v>0</v>
      </c>
      <c r="FW68" s="184">
        <v>46</v>
      </c>
      <c r="FX68" s="185">
        <v>0.47916666666666669</v>
      </c>
      <c r="FY68" s="185">
        <v>0.92</v>
      </c>
      <c r="FZ68" s="185">
        <v>6.0000000000000005E-2</v>
      </c>
      <c r="GA68" s="185">
        <v>0.02</v>
      </c>
      <c r="GB68" s="185">
        <v>0</v>
      </c>
      <c r="GC68" s="185">
        <v>0</v>
      </c>
      <c r="GD68" s="184">
        <v>50</v>
      </c>
      <c r="GE68" s="185">
        <v>0.52083333333333337</v>
      </c>
      <c r="GF68" s="185">
        <v>0.8</v>
      </c>
      <c r="GG68" s="185">
        <v>0.12000000000000001</v>
      </c>
      <c r="GH68" s="185">
        <v>0.04</v>
      </c>
      <c r="GI68" s="185">
        <v>0.04</v>
      </c>
      <c r="GJ68" s="185">
        <v>0</v>
      </c>
      <c r="GK68" s="184">
        <v>25</v>
      </c>
      <c r="GL68" s="185">
        <v>0.26041666666666669</v>
      </c>
      <c r="GM68" s="187">
        <v>0.8</v>
      </c>
      <c r="GN68" s="187">
        <v>0.2</v>
      </c>
      <c r="GO68" s="187">
        <v>0</v>
      </c>
      <c r="GP68" s="187">
        <v>0</v>
      </c>
      <c r="GQ68" s="187">
        <v>0</v>
      </c>
      <c r="GR68" s="184">
        <v>10</v>
      </c>
      <c r="GS68" s="185">
        <v>0.10416666666666667</v>
      </c>
      <c r="GT68" s="187">
        <v>0.8</v>
      </c>
      <c r="GU68" s="187">
        <v>0.1</v>
      </c>
      <c r="GV68" s="187">
        <v>0.1</v>
      </c>
      <c r="GW68" s="187">
        <v>0</v>
      </c>
      <c r="GX68" s="187">
        <v>0</v>
      </c>
      <c r="GY68" s="184">
        <v>10</v>
      </c>
      <c r="GZ68" s="185">
        <v>0.10416666666666667</v>
      </c>
      <c r="HA68" s="187">
        <v>0.77777777777777779</v>
      </c>
      <c r="HB68" s="187">
        <v>0.1111111111111111</v>
      </c>
      <c r="HC68" s="187">
        <v>0.1111111111111111</v>
      </c>
      <c r="HD68" s="187">
        <v>0</v>
      </c>
      <c r="HE68" s="187">
        <v>0</v>
      </c>
      <c r="HF68" s="184">
        <v>9</v>
      </c>
      <c r="HG68" s="185">
        <v>9.375E-2</v>
      </c>
      <c r="HH68" s="186">
        <v>9.4749999999999996</v>
      </c>
      <c r="HI68" s="184">
        <v>80</v>
      </c>
      <c r="HJ68" s="185">
        <v>0.83333333333333337</v>
      </c>
      <c r="HK68" s="185">
        <v>0.91954022988505735</v>
      </c>
      <c r="HL68" s="185">
        <v>4.5977011494252873E-2</v>
      </c>
      <c r="HM68" s="185">
        <v>2.2988505747126436E-2</v>
      </c>
      <c r="HN68" s="185">
        <v>0</v>
      </c>
      <c r="HO68" s="185">
        <v>1.1494252873563218E-2</v>
      </c>
      <c r="HP68" s="184">
        <v>87</v>
      </c>
      <c r="HQ68" s="185">
        <v>0.90625</v>
      </c>
      <c r="HR68" s="185">
        <v>0.6179775280898876</v>
      </c>
      <c r="HS68" s="185">
        <v>4.49438202247191E-2</v>
      </c>
      <c r="HT68" s="185">
        <v>4.49438202247191E-2</v>
      </c>
      <c r="HU68" s="185">
        <v>0.1797752808988764</v>
      </c>
      <c r="HV68" s="185">
        <v>1.1235955056179775E-2</v>
      </c>
      <c r="HW68" s="185">
        <v>1.1235955056179775E-2</v>
      </c>
      <c r="HX68" s="185">
        <v>7.8651685393258425E-2</v>
      </c>
      <c r="HY68" s="185">
        <v>1.1235955056179775E-2</v>
      </c>
      <c r="HZ68" s="185">
        <v>4.49438202247191E-2</v>
      </c>
      <c r="IA68" s="185">
        <v>8.98876404494382E-2</v>
      </c>
      <c r="IB68" s="184">
        <v>89</v>
      </c>
      <c r="IC68" s="185">
        <v>0.92708333333333337</v>
      </c>
      <c r="ID68" s="186">
        <v>2.435483870967742</v>
      </c>
      <c r="IE68" s="184">
        <v>62</v>
      </c>
      <c r="IF68" s="185">
        <v>0.64583333333333337</v>
      </c>
      <c r="IG68" s="185">
        <v>0.3125</v>
      </c>
      <c r="IH68" s="185">
        <v>0.98717948717948711</v>
      </c>
      <c r="II68" s="185">
        <v>1.282051282051282E-2</v>
      </c>
      <c r="IJ68" s="184">
        <v>78</v>
      </c>
      <c r="IK68" s="185">
        <v>0.8125</v>
      </c>
      <c r="IL68" s="185">
        <v>0.81481481481481488</v>
      </c>
      <c r="IM68" s="185">
        <v>0.18518518518518517</v>
      </c>
      <c r="IN68" s="184">
        <v>27</v>
      </c>
      <c r="IO68" s="185">
        <v>0.28125</v>
      </c>
      <c r="IP68" s="185">
        <v>0.96226415094339623</v>
      </c>
      <c r="IQ68" s="185">
        <v>3.7735849056603772E-2</v>
      </c>
      <c r="IR68" s="184">
        <v>53</v>
      </c>
      <c r="IS68" s="185">
        <v>0.55208333333333337</v>
      </c>
      <c r="IT68" s="185">
        <v>1</v>
      </c>
      <c r="IU68" s="185">
        <v>0</v>
      </c>
      <c r="IV68" s="184">
        <v>84</v>
      </c>
      <c r="IW68" s="185">
        <v>0.875</v>
      </c>
      <c r="IX68" s="185">
        <v>1</v>
      </c>
      <c r="IY68" s="185">
        <v>0</v>
      </c>
      <c r="IZ68" s="184">
        <v>78</v>
      </c>
      <c r="JA68" s="185">
        <v>0.8125</v>
      </c>
      <c r="JB68" s="185">
        <v>0.125</v>
      </c>
      <c r="JC68" s="185">
        <v>0.5161290322580645</v>
      </c>
      <c r="JD68" s="185">
        <v>0.48387096774193544</v>
      </c>
      <c r="JE68" s="184">
        <v>93</v>
      </c>
      <c r="JF68" s="185">
        <v>0.96875</v>
      </c>
      <c r="JG68" s="185">
        <v>1.1904761904761904E-2</v>
      </c>
      <c r="JH68" s="185">
        <v>9.5238095238095233E-2</v>
      </c>
      <c r="JI68" s="185">
        <v>0.30952380952380953</v>
      </c>
      <c r="JJ68" s="185">
        <v>0.39285714285714279</v>
      </c>
      <c r="JK68" s="185">
        <v>0.19047619047619047</v>
      </c>
      <c r="JL68" s="184">
        <v>84</v>
      </c>
      <c r="JM68" s="185">
        <v>0.875</v>
      </c>
      <c r="JN68" s="184">
        <v>84</v>
      </c>
      <c r="JO68" s="185">
        <v>0.875</v>
      </c>
      <c r="JP68" s="185">
        <v>0</v>
      </c>
      <c r="JQ68" s="185">
        <v>1</v>
      </c>
      <c r="JR68" s="185">
        <v>0</v>
      </c>
      <c r="JS68" s="185">
        <v>0</v>
      </c>
      <c r="JT68" s="185">
        <v>0</v>
      </c>
      <c r="JU68" s="184">
        <v>2</v>
      </c>
      <c r="JV68" s="185">
        <v>2.0833333333333332E-2</v>
      </c>
      <c r="JW68" s="185">
        <v>0</v>
      </c>
      <c r="JX68" s="185">
        <v>0</v>
      </c>
      <c r="JY68" s="185">
        <v>0</v>
      </c>
      <c r="JZ68" s="185">
        <v>1</v>
      </c>
      <c r="KA68" s="185">
        <v>0</v>
      </c>
      <c r="KB68" s="184">
        <v>89</v>
      </c>
      <c r="KC68" s="185">
        <v>0.92708333333333337</v>
      </c>
      <c r="KD68" s="185">
        <v>0.76190476190476186</v>
      </c>
      <c r="KE68" s="185">
        <v>8.3333333333333329E-2</v>
      </c>
      <c r="KF68" s="185">
        <v>0.14285714285714285</v>
      </c>
      <c r="KG68" s="185">
        <v>2.3809523809523808E-2</v>
      </c>
      <c r="KH68" s="185">
        <v>1.1904761904761904E-2</v>
      </c>
      <c r="KI68" s="185">
        <v>2.3809523809523808E-2</v>
      </c>
      <c r="KJ68" s="185">
        <v>2.3809523809523808E-2</v>
      </c>
      <c r="KK68" s="185">
        <v>1.1904761904761904E-2</v>
      </c>
      <c r="KL68" s="185">
        <v>4.7619047619047616E-2</v>
      </c>
      <c r="KM68" s="184">
        <v>84</v>
      </c>
      <c r="KN68" s="188">
        <v>0.875</v>
      </c>
    </row>
    <row r="69" spans="1:300" s="150" customFormat="1" ht="24" customHeight="1" x14ac:dyDescent="0.25">
      <c r="A69" s="173">
        <v>209</v>
      </c>
      <c r="B69" s="174" t="s">
        <v>323</v>
      </c>
      <c r="C69" s="175" t="s">
        <v>4</v>
      </c>
      <c r="D69" s="175" t="s">
        <v>2</v>
      </c>
      <c r="E69" s="176">
        <v>69</v>
      </c>
      <c r="F69" s="177">
        <v>0.43939393939393945</v>
      </c>
      <c r="G69" s="177">
        <v>0.56060606060606066</v>
      </c>
      <c r="H69" s="176">
        <v>66</v>
      </c>
      <c r="I69" s="177">
        <v>0.95652173913043481</v>
      </c>
      <c r="J69" s="177">
        <v>0.72499999999999998</v>
      </c>
      <c r="K69" s="177">
        <v>0.27500000000000002</v>
      </c>
      <c r="L69" s="176">
        <v>40</v>
      </c>
      <c r="M69" s="177">
        <v>0.57971014492753625</v>
      </c>
      <c r="N69" s="177">
        <v>0.48717948717948723</v>
      </c>
      <c r="O69" s="177">
        <v>0.51282051282051289</v>
      </c>
      <c r="P69" s="176">
        <v>39</v>
      </c>
      <c r="Q69" s="177">
        <v>0.56521739130434778</v>
      </c>
      <c r="R69" s="177">
        <v>7.5757575757575774E-2</v>
      </c>
      <c r="S69" s="177">
        <v>0.13636363636363638</v>
      </c>
      <c r="T69" s="177">
        <v>0.60606060606060619</v>
      </c>
      <c r="U69" s="177">
        <v>3.0303030303030307E-2</v>
      </c>
      <c r="V69" s="177">
        <v>0.30303030303030309</v>
      </c>
      <c r="W69" s="177">
        <v>3.0303030303030307E-2</v>
      </c>
      <c r="X69" s="177">
        <v>3.0303030303030307E-2</v>
      </c>
      <c r="Y69" s="177">
        <v>9.0909090909090912E-2</v>
      </c>
      <c r="Z69" s="177">
        <v>7.5757575757575774E-2</v>
      </c>
      <c r="AA69" s="177">
        <v>1.5151515151515154E-2</v>
      </c>
      <c r="AB69" s="177">
        <v>1.5151515151515154E-2</v>
      </c>
      <c r="AC69" s="177">
        <v>7.5757575757575774E-2</v>
      </c>
      <c r="AD69" s="176">
        <v>66</v>
      </c>
      <c r="AE69" s="177">
        <v>0.95652173913043481</v>
      </c>
      <c r="AF69" s="177">
        <v>0.69565217391304346</v>
      </c>
      <c r="AG69" s="176">
        <v>48</v>
      </c>
      <c r="AH69" s="177">
        <v>0.578125</v>
      </c>
      <c r="AI69" s="177">
        <v>0.453125</v>
      </c>
      <c r="AJ69" s="177">
        <v>0.18749999999999997</v>
      </c>
      <c r="AK69" s="177">
        <v>0.21875</v>
      </c>
      <c r="AL69" s="177">
        <v>0.5625</v>
      </c>
      <c r="AM69" s="177">
        <v>0.28125</v>
      </c>
      <c r="AN69" s="177">
        <v>0.15625</v>
      </c>
      <c r="AO69" s="177">
        <v>0.140625</v>
      </c>
      <c r="AP69" s="177">
        <v>7.8125E-2</v>
      </c>
      <c r="AQ69" s="177">
        <v>4.6874999999999993E-2</v>
      </c>
      <c r="AR69" s="176">
        <v>64</v>
      </c>
      <c r="AS69" s="177">
        <v>0.92753623188405798</v>
      </c>
      <c r="AT69" s="178">
        <v>9.861538461538462</v>
      </c>
      <c r="AU69" s="176">
        <v>65</v>
      </c>
      <c r="AV69" s="177">
        <v>0.94202898550724634</v>
      </c>
      <c r="AW69" s="178">
        <v>9.9365079365079367</v>
      </c>
      <c r="AX69" s="176">
        <v>63</v>
      </c>
      <c r="AY69" s="177">
        <v>0.91304347826086951</v>
      </c>
      <c r="AZ69" s="178">
        <v>9.8888888888888893</v>
      </c>
      <c r="BA69" s="176">
        <v>63</v>
      </c>
      <c r="BB69" s="177">
        <v>0.91304347826086951</v>
      </c>
      <c r="BC69" s="177">
        <v>0.54545454545454553</v>
      </c>
      <c r="BD69" s="177">
        <v>0.34848484848484856</v>
      </c>
      <c r="BE69" s="177">
        <v>4.5454545454545456E-2</v>
      </c>
      <c r="BF69" s="177">
        <v>3.0303030303030307E-2</v>
      </c>
      <c r="BG69" s="177">
        <v>3.0303030303030307E-2</v>
      </c>
      <c r="BH69" s="176">
        <v>66</v>
      </c>
      <c r="BI69" s="177">
        <v>0.95652173913043481</v>
      </c>
      <c r="BJ69" s="177">
        <v>0.85074626865671643</v>
      </c>
      <c r="BK69" s="177">
        <v>0.11940298507462688</v>
      </c>
      <c r="BL69" s="177">
        <v>2.9850746268656719E-2</v>
      </c>
      <c r="BM69" s="177">
        <v>0</v>
      </c>
      <c r="BN69" s="177">
        <v>0</v>
      </c>
      <c r="BO69" s="176">
        <v>67</v>
      </c>
      <c r="BP69" s="177">
        <v>0.97101449275362317</v>
      </c>
      <c r="BQ69" s="177">
        <v>0.92537313432835822</v>
      </c>
      <c r="BR69" s="177">
        <v>7.4626865671641798E-2</v>
      </c>
      <c r="BS69" s="177">
        <v>0</v>
      </c>
      <c r="BT69" s="177">
        <v>0</v>
      </c>
      <c r="BU69" s="177">
        <v>0</v>
      </c>
      <c r="BV69" s="176">
        <v>67</v>
      </c>
      <c r="BW69" s="177">
        <v>0.97101449275362317</v>
      </c>
      <c r="BX69" s="177">
        <v>0.83333333333333348</v>
      </c>
      <c r="BY69" s="177">
        <v>0.16666666666666669</v>
      </c>
      <c r="BZ69" s="177">
        <v>0</v>
      </c>
      <c r="CA69" s="177">
        <v>0</v>
      </c>
      <c r="CB69" s="177">
        <v>0</v>
      </c>
      <c r="CC69" s="176">
        <v>66</v>
      </c>
      <c r="CD69" s="177">
        <v>0.95652173913043481</v>
      </c>
      <c r="CE69" s="177">
        <v>0.76470588235294112</v>
      </c>
      <c r="CF69" s="177">
        <v>0.15686274509803921</v>
      </c>
      <c r="CG69" s="177">
        <v>7.8431372549019607E-2</v>
      </c>
      <c r="CH69" s="177">
        <v>0</v>
      </c>
      <c r="CI69" s="177">
        <v>0</v>
      </c>
      <c r="CJ69" s="176">
        <v>51</v>
      </c>
      <c r="CK69" s="177">
        <v>0.73913043478260865</v>
      </c>
      <c r="CL69" s="177">
        <v>0.92753623188405787</v>
      </c>
      <c r="CM69" s="177">
        <v>5.7971014492753617E-2</v>
      </c>
      <c r="CN69" s="177">
        <v>1.4492753623188404E-2</v>
      </c>
      <c r="CO69" s="177">
        <v>0</v>
      </c>
      <c r="CP69" s="177">
        <v>0</v>
      </c>
      <c r="CQ69" s="176">
        <v>69</v>
      </c>
      <c r="CR69" s="177">
        <v>1</v>
      </c>
      <c r="CS69" s="177">
        <v>0.94871794871794868</v>
      </c>
      <c r="CT69" s="177">
        <v>5.1282051282051287E-2</v>
      </c>
      <c r="CU69" s="177">
        <v>0</v>
      </c>
      <c r="CV69" s="177">
        <v>0</v>
      </c>
      <c r="CW69" s="177">
        <v>0</v>
      </c>
      <c r="CX69" s="176">
        <v>39</v>
      </c>
      <c r="CY69" s="177">
        <v>0.56521739130434778</v>
      </c>
      <c r="CZ69" s="177">
        <v>0.76470588235294112</v>
      </c>
      <c r="DA69" s="177">
        <v>0.1764705882352941</v>
      </c>
      <c r="DB69" s="177">
        <v>5.8823529411764705E-2</v>
      </c>
      <c r="DC69" s="177">
        <v>0</v>
      </c>
      <c r="DD69" s="177">
        <v>0</v>
      </c>
      <c r="DE69" s="176">
        <v>34</v>
      </c>
      <c r="DF69" s="177">
        <v>0.49275362318840582</v>
      </c>
      <c r="DG69" s="177">
        <v>0.61290322580645162</v>
      </c>
      <c r="DH69" s="177">
        <v>0.29032258064516131</v>
      </c>
      <c r="DI69" s="177">
        <v>3.2258064516129031E-2</v>
      </c>
      <c r="DJ69" s="177">
        <v>3.2258064516129031E-2</v>
      </c>
      <c r="DK69" s="177">
        <v>3.2258064516129031E-2</v>
      </c>
      <c r="DL69" s="176">
        <v>31</v>
      </c>
      <c r="DM69" s="177">
        <v>0.44927536231884058</v>
      </c>
      <c r="DN69" s="177">
        <v>0.6</v>
      </c>
      <c r="DO69" s="177">
        <v>0.3</v>
      </c>
      <c r="DP69" s="177">
        <v>3.3333333333333333E-2</v>
      </c>
      <c r="DQ69" s="177">
        <v>3.3333333333333333E-2</v>
      </c>
      <c r="DR69" s="177">
        <v>3.3333333333333333E-2</v>
      </c>
      <c r="DS69" s="176">
        <v>30</v>
      </c>
      <c r="DT69" s="177">
        <v>0.43478260869565216</v>
      </c>
      <c r="DU69" s="177">
        <v>0.625</v>
      </c>
      <c r="DV69" s="177">
        <v>0.29166666666666669</v>
      </c>
      <c r="DW69" s="177">
        <v>8.3333333333333343E-2</v>
      </c>
      <c r="DX69" s="177">
        <v>0</v>
      </c>
      <c r="DY69" s="177">
        <v>0</v>
      </c>
      <c r="DZ69" s="176">
        <v>24</v>
      </c>
      <c r="EA69" s="177">
        <v>0.34782608695652173</v>
      </c>
      <c r="EB69" s="177">
        <v>0.68965517241379315</v>
      </c>
      <c r="EC69" s="177">
        <v>0.27586206896551724</v>
      </c>
      <c r="ED69" s="177">
        <v>3.4482758620689655E-2</v>
      </c>
      <c r="EE69" s="177">
        <v>0</v>
      </c>
      <c r="EF69" s="177">
        <v>0</v>
      </c>
      <c r="EG69" s="176">
        <v>29</v>
      </c>
      <c r="EH69" s="177">
        <v>0.42028985507246375</v>
      </c>
      <c r="EI69" s="177">
        <v>0.9375</v>
      </c>
      <c r="EJ69" s="177">
        <v>6.25E-2</v>
      </c>
      <c r="EK69" s="177">
        <v>0</v>
      </c>
      <c r="EL69" s="177">
        <v>0</v>
      </c>
      <c r="EM69" s="177">
        <v>0</v>
      </c>
      <c r="EN69" s="176">
        <v>64</v>
      </c>
      <c r="EO69" s="177">
        <v>0.92753623188405798</v>
      </c>
      <c r="EP69" s="177">
        <v>0.72499999999999998</v>
      </c>
      <c r="EQ69" s="177">
        <v>0.19999999999999998</v>
      </c>
      <c r="ER69" s="177">
        <v>4.9999999999999996E-2</v>
      </c>
      <c r="ES69" s="177">
        <v>0</v>
      </c>
      <c r="ET69" s="177">
        <v>2.4999999999999998E-2</v>
      </c>
      <c r="EU69" s="176">
        <v>40</v>
      </c>
      <c r="EV69" s="177">
        <v>0.57971014492753625</v>
      </c>
      <c r="EW69" s="177">
        <v>0.78571428571428581</v>
      </c>
      <c r="EX69" s="177">
        <v>0.17857142857142858</v>
      </c>
      <c r="EY69" s="177">
        <v>3.5714285714285712E-2</v>
      </c>
      <c r="EZ69" s="177">
        <v>0</v>
      </c>
      <c r="FA69" s="177">
        <v>0</v>
      </c>
      <c r="FB69" s="176">
        <v>28</v>
      </c>
      <c r="FC69" s="177">
        <v>0.40579710144927539</v>
      </c>
      <c r="FD69" s="177">
        <v>0.80487804878048774</v>
      </c>
      <c r="FE69" s="177">
        <v>0.12195121951219513</v>
      </c>
      <c r="FF69" s="177">
        <v>7.3170731707317069E-2</v>
      </c>
      <c r="FG69" s="177">
        <v>0</v>
      </c>
      <c r="FH69" s="177">
        <v>0</v>
      </c>
      <c r="FI69" s="176">
        <v>41</v>
      </c>
      <c r="FJ69" s="177">
        <v>0.59420289855072461</v>
      </c>
      <c r="FK69" s="177">
        <v>0.76315789473684204</v>
      </c>
      <c r="FL69" s="177">
        <v>0.21052631578947367</v>
      </c>
      <c r="FM69" s="177">
        <v>2.6315789473684209E-2</v>
      </c>
      <c r="FN69" s="177">
        <v>0</v>
      </c>
      <c r="FO69" s="177">
        <v>0</v>
      </c>
      <c r="FP69" s="176">
        <v>38</v>
      </c>
      <c r="FQ69" s="177">
        <v>0.55072463768115942</v>
      </c>
      <c r="FR69" s="177">
        <v>0.82352941176470584</v>
      </c>
      <c r="FS69" s="177">
        <v>0.14705882352941177</v>
      </c>
      <c r="FT69" s="177">
        <v>2.9411764705882353E-2</v>
      </c>
      <c r="FU69" s="177">
        <v>0</v>
      </c>
      <c r="FV69" s="177">
        <v>0</v>
      </c>
      <c r="FW69" s="176">
        <v>34</v>
      </c>
      <c r="FX69" s="177">
        <v>0.49275362318840582</v>
      </c>
      <c r="FY69" s="177">
        <v>0.89285714285714279</v>
      </c>
      <c r="FZ69" s="177">
        <v>7.1428571428571425E-2</v>
      </c>
      <c r="GA69" s="177">
        <v>3.5714285714285712E-2</v>
      </c>
      <c r="GB69" s="177">
        <v>0</v>
      </c>
      <c r="GC69" s="177">
        <v>0</v>
      </c>
      <c r="GD69" s="176">
        <v>28</v>
      </c>
      <c r="GE69" s="177">
        <v>0.40579710144927539</v>
      </c>
      <c r="GF69" s="177">
        <v>0.84615384615384626</v>
      </c>
      <c r="GG69" s="177">
        <v>0.11538461538461538</v>
      </c>
      <c r="GH69" s="177">
        <v>3.8461538461538464E-2</v>
      </c>
      <c r="GI69" s="177">
        <v>0</v>
      </c>
      <c r="GJ69" s="177">
        <v>0</v>
      </c>
      <c r="GK69" s="176">
        <v>26</v>
      </c>
      <c r="GL69" s="177">
        <v>0.37681159420289856</v>
      </c>
      <c r="GM69" s="179">
        <v>0.88888888888888884</v>
      </c>
      <c r="GN69" s="179">
        <v>5.5555555555555552E-2</v>
      </c>
      <c r="GO69" s="179">
        <v>5.5555555555555552E-2</v>
      </c>
      <c r="GP69" s="179">
        <v>0</v>
      </c>
      <c r="GQ69" s="179">
        <v>0</v>
      </c>
      <c r="GR69" s="176">
        <v>18</v>
      </c>
      <c r="GS69" s="177">
        <v>0.2608695652173913</v>
      </c>
      <c r="GT69" s="179">
        <v>0.79999999999999993</v>
      </c>
      <c r="GU69" s="179">
        <v>0</v>
      </c>
      <c r="GV69" s="179">
        <v>0.19999999999999998</v>
      </c>
      <c r="GW69" s="179">
        <v>0</v>
      </c>
      <c r="GX69" s="179">
        <v>0</v>
      </c>
      <c r="GY69" s="176">
        <v>10</v>
      </c>
      <c r="GZ69" s="177">
        <v>0.14492753623188406</v>
      </c>
      <c r="HA69" s="179">
        <v>0.77777777777777768</v>
      </c>
      <c r="HB69" s="179">
        <v>0</v>
      </c>
      <c r="HC69" s="179">
        <v>0.22222222222222221</v>
      </c>
      <c r="HD69" s="179">
        <v>0</v>
      </c>
      <c r="HE69" s="179">
        <v>0</v>
      </c>
      <c r="HF69" s="176">
        <v>9</v>
      </c>
      <c r="HG69" s="177">
        <v>0.13043478260869565</v>
      </c>
      <c r="HH69" s="178">
        <v>9.637931034482758</v>
      </c>
      <c r="HI69" s="176">
        <v>58</v>
      </c>
      <c r="HJ69" s="177">
        <v>0.84057971014492749</v>
      </c>
      <c r="HK69" s="177">
        <v>0.94029850746268662</v>
      </c>
      <c r="HL69" s="177">
        <v>1.492537313432836E-2</v>
      </c>
      <c r="HM69" s="177">
        <v>2.9850746268656719E-2</v>
      </c>
      <c r="HN69" s="177">
        <v>0</v>
      </c>
      <c r="HO69" s="177">
        <v>1.492537313432836E-2</v>
      </c>
      <c r="HP69" s="176">
        <v>67</v>
      </c>
      <c r="HQ69" s="177">
        <v>0.97101449275362317</v>
      </c>
      <c r="HR69" s="177">
        <v>0.41791044776119401</v>
      </c>
      <c r="HS69" s="177">
        <v>0.1492537313432836</v>
      </c>
      <c r="HT69" s="177">
        <v>0.13432835820895522</v>
      </c>
      <c r="HU69" s="177">
        <v>0.28358208955223885</v>
      </c>
      <c r="HV69" s="177">
        <v>1.492537313432836E-2</v>
      </c>
      <c r="HW69" s="177">
        <v>2.9850746268656719E-2</v>
      </c>
      <c r="HX69" s="177">
        <v>0.1492537313432836</v>
      </c>
      <c r="HY69" s="177">
        <v>2.9850746268656719E-2</v>
      </c>
      <c r="HZ69" s="177">
        <v>0.1044776119402985</v>
      </c>
      <c r="IA69" s="177">
        <v>0.11940298507462688</v>
      </c>
      <c r="IB69" s="176">
        <v>67</v>
      </c>
      <c r="IC69" s="177">
        <v>0.97101449275362317</v>
      </c>
      <c r="ID69" s="178">
        <v>2.1489361702127661</v>
      </c>
      <c r="IE69" s="176">
        <v>47</v>
      </c>
      <c r="IF69" s="177">
        <v>0.6811594202898551</v>
      </c>
      <c r="IG69" s="177">
        <v>0.36231884057971014</v>
      </c>
      <c r="IH69" s="177">
        <v>1</v>
      </c>
      <c r="II69" s="177">
        <v>0</v>
      </c>
      <c r="IJ69" s="176">
        <v>57</v>
      </c>
      <c r="IK69" s="177">
        <v>0.82608695652173914</v>
      </c>
      <c r="IL69" s="177">
        <v>0.96875</v>
      </c>
      <c r="IM69" s="177">
        <v>3.125E-2</v>
      </c>
      <c r="IN69" s="176">
        <v>32</v>
      </c>
      <c r="IO69" s="177">
        <v>0.46376811594202899</v>
      </c>
      <c r="IP69" s="177">
        <v>0.95454545454545459</v>
      </c>
      <c r="IQ69" s="177">
        <v>4.5454545454545449E-2</v>
      </c>
      <c r="IR69" s="176">
        <v>44</v>
      </c>
      <c r="IS69" s="177">
        <v>0.6376811594202898</v>
      </c>
      <c r="IT69" s="177">
        <v>0.98305084745762705</v>
      </c>
      <c r="IU69" s="177">
        <v>1.6949152542372881E-2</v>
      </c>
      <c r="IV69" s="176">
        <v>59</v>
      </c>
      <c r="IW69" s="177">
        <v>0.85507246376811596</v>
      </c>
      <c r="IX69" s="177">
        <v>0.98245614035087714</v>
      </c>
      <c r="IY69" s="177">
        <v>1.7543859649122806E-2</v>
      </c>
      <c r="IZ69" s="176">
        <v>57</v>
      </c>
      <c r="JA69" s="177">
        <v>0.82608695652173914</v>
      </c>
      <c r="JB69" s="177">
        <v>0.11594202898550725</v>
      </c>
      <c r="JC69" s="177">
        <v>0.5074626865671642</v>
      </c>
      <c r="JD69" s="177">
        <v>0.4925373134328358</v>
      </c>
      <c r="JE69" s="176">
        <v>67</v>
      </c>
      <c r="JF69" s="177">
        <v>0.97101449275362317</v>
      </c>
      <c r="JG69" s="177">
        <v>1.6393442622950821E-2</v>
      </c>
      <c r="JH69" s="177">
        <v>0.18032786885245902</v>
      </c>
      <c r="JI69" s="177">
        <v>0.29508196721311475</v>
      </c>
      <c r="JJ69" s="177">
        <v>0.32786885245901637</v>
      </c>
      <c r="JK69" s="177">
        <v>0.18032786885245902</v>
      </c>
      <c r="JL69" s="176">
        <v>61</v>
      </c>
      <c r="JM69" s="177">
        <v>0.88405797101449279</v>
      </c>
      <c r="JN69" s="176">
        <v>54</v>
      </c>
      <c r="JO69" s="177">
        <v>0.78260869565217395</v>
      </c>
      <c r="JP69" s="179">
        <v>0</v>
      </c>
      <c r="JQ69" s="179">
        <v>1</v>
      </c>
      <c r="JR69" s="179">
        <v>0</v>
      </c>
      <c r="JS69" s="179">
        <v>0</v>
      </c>
      <c r="JT69" s="179">
        <v>0</v>
      </c>
      <c r="JU69" s="176">
        <v>4</v>
      </c>
      <c r="JV69" s="177">
        <v>5.7971014492753624E-2</v>
      </c>
      <c r="JW69" s="177">
        <v>0</v>
      </c>
      <c r="JX69" s="177">
        <v>0</v>
      </c>
      <c r="JY69" s="177">
        <v>0</v>
      </c>
      <c r="JZ69" s="177">
        <v>0.984375</v>
      </c>
      <c r="KA69" s="177">
        <v>1.5625E-2</v>
      </c>
      <c r="KB69" s="176">
        <v>64</v>
      </c>
      <c r="KC69" s="177">
        <v>0.92753623188405798</v>
      </c>
      <c r="KD69" s="177">
        <v>0.77586206896551724</v>
      </c>
      <c r="KE69" s="177">
        <v>0.1206896551724138</v>
      </c>
      <c r="KF69" s="177">
        <v>0.1206896551724138</v>
      </c>
      <c r="KG69" s="177">
        <v>6.8965517241379309E-2</v>
      </c>
      <c r="KH69" s="177">
        <v>0</v>
      </c>
      <c r="KI69" s="177">
        <v>3.4482758620689655E-2</v>
      </c>
      <c r="KJ69" s="177">
        <v>3.4482758620689655E-2</v>
      </c>
      <c r="KK69" s="177">
        <v>6.8965517241379309E-2</v>
      </c>
      <c r="KL69" s="177">
        <v>0</v>
      </c>
      <c r="KM69" s="176">
        <v>58</v>
      </c>
      <c r="KN69" s="180">
        <v>0.84057971014492749</v>
      </c>
    </row>
    <row r="70" spans="1:300" s="150" customFormat="1" ht="24" customHeight="1" x14ac:dyDescent="0.25">
      <c r="A70" s="181">
        <v>210</v>
      </c>
      <c r="B70" s="182" t="s">
        <v>339</v>
      </c>
      <c r="C70" s="183" t="s">
        <v>6</v>
      </c>
      <c r="D70" s="183" t="s">
        <v>2</v>
      </c>
      <c r="E70" s="184">
        <v>81</v>
      </c>
      <c r="F70" s="185">
        <v>0.11688311688311687</v>
      </c>
      <c r="G70" s="185">
        <v>0.88311688311688308</v>
      </c>
      <c r="H70" s="184">
        <v>77</v>
      </c>
      <c r="I70" s="185">
        <v>0.95061728395061729</v>
      </c>
      <c r="J70" s="185">
        <v>0.89999999999999991</v>
      </c>
      <c r="K70" s="185">
        <v>9.9999999999999992E-2</v>
      </c>
      <c r="L70" s="184">
        <v>70</v>
      </c>
      <c r="M70" s="185">
        <v>0.86419753086419748</v>
      </c>
      <c r="N70" s="185">
        <v>0.65714285714285714</v>
      </c>
      <c r="O70" s="185">
        <v>0.34285714285714286</v>
      </c>
      <c r="P70" s="184">
        <v>70</v>
      </c>
      <c r="Q70" s="185">
        <v>0.86419753086419748</v>
      </c>
      <c r="R70" s="185">
        <v>0.37662337662337658</v>
      </c>
      <c r="S70" s="185">
        <v>1.2987012987012986E-2</v>
      </c>
      <c r="T70" s="185">
        <v>0.42857142857142855</v>
      </c>
      <c r="U70" s="185">
        <v>1.2987012987012986E-2</v>
      </c>
      <c r="V70" s="185">
        <v>0.22077922077922077</v>
      </c>
      <c r="W70" s="185">
        <v>6.4935064935064929E-2</v>
      </c>
      <c r="X70" s="185">
        <v>5.1948051948051945E-2</v>
      </c>
      <c r="Y70" s="185">
        <v>0.11688311688311687</v>
      </c>
      <c r="Z70" s="185">
        <v>9.0909090909090898E-2</v>
      </c>
      <c r="AA70" s="185">
        <v>3.896103896103896E-2</v>
      </c>
      <c r="AB70" s="185">
        <v>1.2987012987012986E-2</v>
      </c>
      <c r="AC70" s="185">
        <v>0.14285714285714285</v>
      </c>
      <c r="AD70" s="184">
        <v>77</v>
      </c>
      <c r="AE70" s="185">
        <v>0.95061728395061729</v>
      </c>
      <c r="AF70" s="185">
        <v>0.70370370370370372</v>
      </c>
      <c r="AG70" s="184">
        <v>57</v>
      </c>
      <c r="AH70" s="185">
        <v>0.34722222222222221</v>
      </c>
      <c r="AI70" s="185">
        <v>0.30555555555555558</v>
      </c>
      <c r="AJ70" s="185">
        <v>9.7222222222222224E-2</v>
      </c>
      <c r="AK70" s="185">
        <v>0.1388888888888889</v>
      </c>
      <c r="AL70" s="185">
        <v>0.47222222222222227</v>
      </c>
      <c r="AM70" s="185">
        <v>0.52777777777777779</v>
      </c>
      <c r="AN70" s="185">
        <v>0.33333333333333331</v>
      </c>
      <c r="AO70" s="185">
        <v>0.15277777777777779</v>
      </c>
      <c r="AP70" s="185">
        <v>0.15277777777777779</v>
      </c>
      <c r="AQ70" s="185">
        <v>0.16666666666666666</v>
      </c>
      <c r="AR70" s="184">
        <v>72</v>
      </c>
      <c r="AS70" s="185">
        <v>0.88888888888888884</v>
      </c>
      <c r="AT70" s="186">
        <v>9.723684210526315</v>
      </c>
      <c r="AU70" s="184">
        <v>76</v>
      </c>
      <c r="AV70" s="185">
        <v>0.93827160493827155</v>
      </c>
      <c r="AW70" s="186">
        <v>9.8243243243243246</v>
      </c>
      <c r="AX70" s="184">
        <v>74</v>
      </c>
      <c r="AY70" s="185">
        <v>0.9135802469135802</v>
      </c>
      <c r="AZ70" s="186">
        <v>9.8333333333333339</v>
      </c>
      <c r="BA70" s="184">
        <v>72</v>
      </c>
      <c r="BB70" s="185">
        <v>0.88888888888888884</v>
      </c>
      <c r="BC70" s="185">
        <v>0.77500000000000002</v>
      </c>
      <c r="BD70" s="185">
        <v>0.19999999999999998</v>
      </c>
      <c r="BE70" s="185">
        <v>2.4999999999999998E-2</v>
      </c>
      <c r="BF70" s="185">
        <v>0</v>
      </c>
      <c r="BG70" s="185">
        <v>0</v>
      </c>
      <c r="BH70" s="184">
        <v>80</v>
      </c>
      <c r="BI70" s="185">
        <v>0.98765432098765427</v>
      </c>
      <c r="BJ70" s="185">
        <v>0.89873417721518989</v>
      </c>
      <c r="BK70" s="185">
        <v>8.8607594936708861E-2</v>
      </c>
      <c r="BL70" s="185">
        <v>1.2658227848101266E-2</v>
      </c>
      <c r="BM70" s="185">
        <v>0</v>
      </c>
      <c r="BN70" s="185">
        <v>0</v>
      </c>
      <c r="BO70" s="184">
        <v>79</v>
      </c>
      <c r="BP70" s="185">
        <v>0.97530864197530864</v>
      </c>
      <c r="BQ70" s="185">
        <v>0.88607594936708867</v>
      </c>
      <c r="BR70" s="185">
        <v>0.10126582278481013</v>
      </c>
      <c r="BS70" s="185">
        <v>1.2658227848101266E-2</v>
      </c>
      <c r="BT70" s="185">
        <v>0</v>
      </c>
      <c r="BU70" s="185">
        <v>0</v>
      </c>
      <c r="BV70" s="184">
        <v>79</v>
      </c>
      <c r="BW70" s="185">
        <v>0.97530864197530864</v>
      </c>
      <c r="BX70" s="185">
        <v>0.82499999999999996</v>
      </c>
      <c r="BY70" s="185">
        <v>0.15</v>
      </c>
      <c r="BZ70" s="185">
        <v>2.4999999999999998E-2</v>
      </c>
      <c r="CA70" s="185">
        <v>0</v>
      </c>
      <c r="CB70" s="185">
        <v>0</v>
      </c>
      <c r="CC70" s="184">
        <v>80</v>
      </c>
      <c r="CD70" s="185">
        <v>0.98765432098765427</v>
      </c>
      <c r="CE70" s="185">
        <v>0.80246913580246926</v>
      </c>
      <c r="CF70" s="185">
        <v>0.17283950617283952</v>
      </c>
      <c r="CG70" s="185">
        <v>2.469135802469136E-2</v>
      </c>
      <c r="CH70" s="185">
        <v>0</v>
      </c>
      <c r="CI70" s="185">
        <v>0</v>
      </c>
      <c r="CJ70" s="184">
        <v>81</v>
      </c>
      <c r="CK70" s="185">
        <v>1</v>
      </c>
      <c r="CL70" s="185">
        <v>0.92500000000000004</v>
      </c>
      <c r="CM70" s="185">
        <v>7.4999999999999997E-2</v>
      </c>
      <c r="CN70" s="185">
        <v>0</v>
      </c>
      <c r="CO70" s="185">
        <v>0</v>
      </c>
      <c r="CP70" s="185">
        <v>0</v>
      </c>
      <c r="CQ70" s="184">
        <v>80</v>
      </c>
      <c r="CR70" s="185">
        <v>0.98765432098765427</v>
      </c>
      <c r="CS70" s="185">
        <v>0.79629629629629628</v>
      </c>
      <c r="CT70" s="185">
        <v>0.20370370370370369</v>
      </c>
      <c r="CU70" s="185">
        <v>0</v>
      </c>
      <c r="CV70" s="185">
        <v>0</v>
      </c>
      <c r="CW70" s="185">
        <v>0</v>
      </c>
      <c r="CX70" s="184">
        <v>54</v>
      </c>
      <c r="CY70" s="185">
        <v>0.66666666666666663</v>
      </c>
      <c r="CZ70" s="185">
        <v>0.52830188679245282</v>
      </c>
      <c r="DA70" s="185">
        <v>0.33962264150943394</v>
      </c>
      <c r="DB70" s="185">
        <v>9.4339622641509441E-2</v>
      </c>
      <c r="DC70" s="185">
        <v>3.7735849056603772E-2</v>
      </c>
      <c r="DD70" s="185">
        <v>0</v>
      </c>
      <c r="DE70" s="184">
        <v>53</v>
      </c>
      <c r="DF70" s="185">
        <v>0.65432098765432101</v>
      </c>
      <c r="DG70" s="185">
        <v>0.42622950819672134</v>
      </c>
      <c r="DH70" s="185">
        <v>0.37704918032786888</v>
      </c>
      <c r="DI70" s="185">
        <v>0.16393442622950821</v>
      </c>
      <c r="DJ70" s="185">
        <v>1.6393442622950821E-2</v>
      </c>
      <c r="DK70" s="185">
        <v>1.6393442622950821E-2</v>
      </c>
      <c r="DL70" s="184">
        <v>61</v>
      </c>
      <c r="DM70" s="185">
        <v>0.75308641975308643</v>
      </c>
      <c r="DN70" s="185">
        <v>0.52542372881355937</v>
      </c>
      <c r="DO70" s="185">
        <v>0.33898305084745761</v>
      </c>
      <c r="DP70" s="185">
        <v>0.11864406779661016</v>
      </c>
      <c r="DQ70" s="185">
        <v>1.6949152542372881E-2</v>
      </c>
      <c r="DR70" s="185">
        <v>0</v>
      </c>
      <c r="DS70" s="184">
        <v>59</v>
      </c>
      <c r="DT70" s="185">
        <v>0.72839506172839508</v>
      </c>
      <c r="DU70" s="185">
        <v>0.55555555555555547</v>
      </c>
      <c r="DV70" s="185">
        <v>0.29629629629629628</v>
      </c>
      <c r="DW70" s="185">
        <v>0.14814814814814814</v>
      </c>
      <c r="DX70" s="185">
        <v>0</v>
      </c>
      <c r="DY70" s="185">
        <v>0</v>
      </c>
      <c r="DZ70" s="184">
        <v>54</v>
      </c>
      <c r="EA70" s="185">
        <v>0.66666666666666663</v>
      </c>
      <c r="EB70" s="185">
        <v>0.5</v>
      </c>
      <c r="EC70" s="185">
        <v>0.34615384615384615</v>
      </c>
      <c r="ED70" s="185">
        <v>0.15384615384615385</v>
      </c>
      <c r="EE70" s="185">
        <v>0</v>
      </c>
      <c r="EF70" s="185">
        <v>0</v>
      </c>
      <c r="EG70" s="184">
        <v>52</v>
      </c>
      <c r="EH70" s="185">
        <v>0.64197530864197527</v>
      </c>
      <c r="EI70" s="185">
        <v>0.92105263157894735</v>
      </c>
      <c r="EJ70" s="185">
        <v>7.8947368421052627E-2</v>
      </c>
      <c r="EK70" s="185">
        <v>0</v>
      </c>
      <c r="EL70" s="185">
        <v>0</v>
      </c>
      <c r="EM70" s="185">
        <v>0</v>
      </c>
      <c r="EN70" s="184">
        <v>76</v>
      </c>
      <c r="EO70" s="185">
        <v>0.93827160493827155</v>
      </c>
      <c r="EP70" s="185">
        <v>0.70270270270270263</v>
      </c>
      <c r="EQ70" s="185">
        <v>0.2162162162162162</v>
      </c>
      <c r="ER70" s="185">
        <v>8.1081081081081072E-2</v>
      </c>
      <c r="ES70" s="185">
        <v>0</v>
      </c>
      <c r="ET70" s="185">
        <v>0</v>
      </c>
      <c r="EU70" s="184">
        <v>37</v>
      </c>
      <c r="EV70" s="185">
        <v>0.4567901234567901</v>
      </c>
      <c r="EW70" s="185">
        <v>0.67500000000000004</v>
      </c>
      <c r="EX70" s="185">
        <v>0.3</v>
      </c>
      <c r="EY70" s="185">
        <v>2.4999999999999998E-2</v>
      </c>
      <c r="EZ70" s="185">
        <v>0</v>
      </c>
      <c r="FA70" s="185">
        <v>0</v>
      </c>
      <c r="FB70" s="184">
        <v>40</v>
      </c>
      <c r="FC70" s="185">
        <v>0.49382716049382713</v>
      </c>
      <c r="FD70" s="185">
        <v>0.67213114754098358</v>
      </c>
      <c r="FE70" s="185">
        <v>0.24590163934426229</v>
      </c>
      <c r="FF70" s="185">
        <v>4.9180327868852458E-2</v>
      </c>
      <c r="FG70" s="185">
        <v>3.2786885245901641E-2</v>
      </c>
      <c r="FH70" s="185">
        <v>0</v>
      </c>
      <c r="FI70" s="184">
        <v>61</v>
      </c>
      <c r="FJ70" s="185">
        <v>0.75308641975308643</v>
      </c>
      <c r="FK70" s="185">
        <v>0.72413793103448265</v>
      </c>
      <c r="FL70" s="185">
        <v>0.22413793103448276</v>
      </c>
      <c r="FM70" s="185">
        <v>5.1724137931034482E-2</v>
      </c>
      <c r="FN70" s="185">
        <v>0</v>
      </c>
      <c r="FO70" s="185">
        <v>0</v>
      </c>
      <c r="FP70" s="184">
        <v>58</v>
      </c>
      <c r="FQ70" s="185">
        <v>0.71604938271604934</v>
      </c>
      <c r="FR70" s="185">
        <v>0.5</v>
      </c>
      <c r="FS70" s="185">
        <v>0.4375</v>
      </c>
      <c r="FT70" s="185">
        <v>0</v>
      </c>
      <c r="FU70" s="185">
        <v>6.25E-2</v>
      </c>
      <c r="FV70" s="185">
        <v>0</v>
      </c>
      <c r="FW70" s="184">
        <v>32</v>
      </c>
      <c r="FX70" s="185">
        <v>0.39506172839506171</v>
      </c>
      <c r="FY70" s="185">
        <v>0.61111111111111116</v>
      </c>
      <c r="FZ70" s="185">
        <v>0.25</v>
      </c>
      <c r="GA70" s="185">
        <v>0.1388888888888889</v>
      </c>
      <c r="GB70" s="185">
        <v>0</v>
      </c>
      <c r="GC70" s="185">
        <v>0</v>
      </c>
      <c r="GD70" s="184">
        <v>36</v>
      </c>
      <c r="GE70" s="185">
        <v>0.44444444444444442</v>
      </c>
      <c r="GF70" s="185">
        <v>0.375</v>
      </c>
      <c r="GG70" s="185">
        <v>0.3125</v>
      </c>
      <c r="GH70" s="185">
        <v>0.3125</v>
      </c>
      <c r="GI70" s="185">
        <v>0</v>
      </c>
      <c r="GJ70" s="185">
        <v>0</v>
      </c>
      <c r="GK70" s="184">
        <v>16</v>
      </c>
      <c r="GL70" s="185">
        <v>0.19753086419753085</v>
      </c>
      <c r="GM70" s="187">
        <v>0.95744680851063824</v>
      </c>
      <c r="GN70" s="187">
        <v>2.1276595744680851E-2</v>
      </c>
      <c r="GO70" s="187">
        <v>2.1276595744680851E-2</v>
      </c>
      <c r="GP70" s="187">
        <v>0</v>
      </c>
      <c r="GQ70" s="187">
        <v>0</v>
      </c>
      <c r="GR70" s="184">
        <v>47</v>
      </c>
      <c r="GS70" s="185">
        <v>0.58024691358024694</v>
      </c>
      <c r="GT70" s="187">
        <v>0.70588235294117641</v>
      </c>
      <c r="GU70" s="187">
        <v>0.26470588235294112</v>
      </c>
      <c r="GV70" s="187">
        <v>2.9411764705882353E-2</v>
      </c>
      <c r="GW70" s="187">
        <v>0</v>
      </c>
      <c r="GX70" s="187">
        <v>0</v>
      </c>
      <c r="GY70" s="184">
        <v>34</v>
      </c>
      <c r="GZ70" s="185">
        <v>0.41975308641975306</v>
      </c>
      <c r="HA70" s="187">
        <v>0.75000000000000011</v>
      </c>
      <c r="HB70" s="187">
        <v>0.22222222222222224</v>
      </c>
      <c r="HC70" s="187">
        <v>2.777777777777778E-2</v>
      </c>
      <c r="HD70" s="187">
        <v>0</v>
      </c>
      <c r="HE70" s="187">
        <v>0</v>
      </c>
      <c r="HF70" s="184">
        <v>36</v>
      </c>
      <c r="HG70" s="185">
        <v>0.44444444444444442</v>
      </c>
      <c r="HH70" s="186">
        <v>9.48</v>
      </c>
      <c r="HI70" s="184">
        <v>75</v>
      </c>
      <c r="HJ70" s="185">
        <v>0.92592592592592593</v>
      </c>
      <c r="HK70" s="185">
        <v>0.67948717948717952</v>
      </c>
      <c r="HL70" s="185">
        <v>8.9743589743589744E-2</v>
      </c>
      <c r="HM70" s="185">
        <v>0.23076923076923078</v>
      </c>
      <c r="HN70" s="185">
        <v>0</v>
      </c>
      <c r="HO70" s="185">
        <v>0</v>
      </c>
      <c r="HP70" s="184">
        <v>78</v>
      </c>
      <c r="HQ70" s="185">
        <v>0.96296296296296291</v>
      </c>
      <c r="HR70" s="185">
        <v>0.46666666666666667</v>
      </c>
      <c r="HS70" s="185">
        <v>5.3333333333333337E-2</v>
      </c>
      <c r="HT70" s="185">
        <v>0.21333333333333335</v>
      </c>
      <c r="HU70" s="185">
        <v>0.2</v>
      </c>
      <c r="HV70" s="185">
        <v>0.04</v>
      </c>
      <c r="HW70" s="185">
        <v>5.3333333333333337E-2</v>
      </c>
      <c r="HX70" s="185">
        <v>0.17333333333333334</v>
      </c>
      <c r="HY70" s="185">
        <v>2.6666666666666668E-2</v>
      </c>
      <c r="HZ70" s="185">
        <v>0.08</v>
      </c>
      <c r="IA70" s="185">
        <v>0.17333333333333334</v>
      </c>
      <c r="IB70" s="184">
        <v>75</v>
      </c>
      <c r="IC70" s="185">
        <v>0.92592592592592593</v>
      </c>
      <c r="ID70" s="186">
        <v>3.806451612903226</v>
      </c>
      <c r="IE70" s="184">
        <v>62</v>
      </c>
      <c r="IF70" s="185">
        <v>0.76543209876543206</v>
      </c>
      <c r="IG70" s="185">
        <v>0.25925925925925924</v>
      </c>
      <c r="IH70" s="185">
        <v>1</v>
      </c>
      <c r="II70" s="185">
        <v>0</v>
      </c>
      <c r="IJ70" s="184">
        <v>69</v>
      </c>
      <c r="IK70" s="185">
        <v>0.85185185185185186</v>
      </c>
      <c r="IL70" s="185">
        <v>0.8666666666666667</v>
      </c>
      <c r="IM70" s="185">
        <v>0.13333333333333333</v>
      </c>
      <c r="IN70" s="184">
        <v>30</v>
      </c>
      <c r="IO70" s="185">
        <v>0.37037037037037035</v>
      </c>
      <c r="IP70" s="185">
        <v>1</v>
      </c>
      <c r="IQ70" s="185">
        <v>0</v>
      </c>
      <c r="IR70" s="184">
        <v>43</v>
      </c>
      <c r="IS70" s="185">
        <v>0.53086419753086422</v>
      </c>
      <c r="IT70" s="185">
        <v>1</v>
      </c>
      <c r="IU70" s="185">
        <v>0</v>
      </c>
      <c r="IV70" s="184">
        <v>69</v>
      </c>
      <c r="IW70" s="185">
        <v>0.85185185185185186</v>
      </c>
      <c r="IX70" s="185">
        <v>1</v>
      </c>
      <c r="IY70" s="185">
        <v>0</v>
      </c>
      <c r="IZ70" s="184">
        <v>60</v>
      </c>
      <c r="JA70" s="185">
        <v>0.7407407407407407</v>
      </c>
      <c r="JB70" s="185">
        <v>0.1111111111111111</v>
      </c>
      <c r="JC70" s="185">
        <v>0.51282051282051289</v>
      </c>
      <c r="JD70" s="185">
        <v>0.48717948717948723</v>
      </c>
      <c r="JE70" s="184">
        <v>78</v>
      </c>
      <c r="JF70" s="185">
        <v>0.96296296296296291</v>
      </c>
      <c r="JG70" s="185">
        <v>8.3333333333333329E-2</v>
      </c>
      <c r="JH70" s="185">
        <v>9.7222222222222224E-2</v>
      </c>
      <c r="JI70" s="185">
        <v>0.34722222222222221</v>
      </c>
      <c r="JJ70" s="185">
        <v>0.30555555555555558</v>
      </c>
      <c r="JK70" s="185">
        <v>0.16666666666666666</v>
      </c>
      <c r="JL70" s="184">
        <v>72</v>
      </c>
      <c r="JM70" s="185">
        <v>0.88888888888888884</v>
      </c>
      <c r="JN70" s="184">
        <v>65</v>
      </c>
      <c r="JO70" s="185">
        <v>0.80246913580246915</v>
      </c>
      <c r="JP70" s="185">
        <v>0</v>
      </c>
      <c r="JQ70" s="185">
        <v>0.66666666666666674</v>
      </c>
      <c r="JR70" s="185">
        <v>0</v>
      </c>
      <c r="JS70" s="185">
        <v>0.33333333333333337</v>
      </c>
      <c r="JT70" s="185">
        <v>0</v>
      </c>
      <c r="JU70" s="184">
        <v>6</v>
      </c>
      <c r="JV70" s="185">
        <v>7.407407407407407E-2</v>
      </c>
      <c r="JW70" s="185">
        <v>0</v>
      </c>
      <c r="JX70" s="185">
        <v>0</v>
      </c>
      <c r="JY70" s="185">
        <v>1.3698630136986302E-2</v>
      </c>
      <c r="JZ70" s="185">
        <v>0.98630136986301364</v>
      </c>
      <c r="KA70" s="185">
        <v>0</v>
      </c>
      <c r="KB70" s="184">
        <v>73</v>
      </c>
      <c r="KC70" s="185">
        <v>0.90123456790123457</v>
      </c>
      <c r="KD70" s="185">
        <v>0.75757575757575757</v>
      </c>
      <c r="KE70" s="185">
        <v>0.12121212121212122</v>
      </c>
      <c r="KF70" s="185">
        <v>6.0606060606060608E-2</v>
      </c>
      <c r="KG70" s="185">
        <v>1.5151515151515152E-2</v>
      </c>
      <c r="KH70" s="185">
        <v>0</v>
      </c>
      <c r="KI70" s="185">
        <v>0</v>
      </c>
      <c r="KJ70" s="185">
        <v>7.575757575757576E-2</v>
      </c>
      <c r="KK70" s="185">
        <v>0</v>
      </c>
      <c r="KL70" s="185">
        <v>0</v>
      </c>
      <c r="KM70" s="184">
        <v>66</v>
      </c>
      <c r="KN70" s="188">
        <v>0.81481481481481477</v>
      </c>
    </row>
    <row r="71" spans="1:300" s="150" customFormat="1" ht="24" customHeight="1" x14ac:dyDescent="0.25">
      <c r="A71" s="173">
        <v>212</v>
      </c>
      <c r="B71" s="174" t="s">
        <v>324</v>
      </c>
      <c r="C71" s="175" t="s">
        <v>4</v>
      </c>
      <c r="D71" s="175" t="s">
        <v>2</v>
      </c>
      <c r="E71" s="176">
        <v>47</v>
      </c>
      <c r="F71" s="177">
        <v>0.2</v>
      </c>
      <c r="G71" s="177">
        <v>0.8</v>
      </c>
      <c r="H71" s="176">
        <v>45</v>
      </c>
      <c r="I71" s="177">
        <v>0.95744680851063835</v>
      </c>
      <c r="J71" s="177">
        <v>0.5714285714285714</v>
      </c>
      <c r="K71" s="177">
        <v>0.42857142857142855</v>
      </c>
      <c r="L71" s="176">
        <v>35</v>
      </c>
      <c r="M71" s="177">
        <v>0.74468085106382975</v>
      </c>
      <c r="N71" s="177">
        <v>0.34375</v>
      </c>
      <c r="O71" s="177">
        <v>0.65625</v>
      </c>
      <c r="P71" s="176">
        <v>32</v>
      </c>
      <c r="Q71" s="177">
        <v>0.68085106382978722</v>
      </c>
      <c r="R71" s="177">
        <v>0.55555555555555558</v>
      </c>
      <c r="S71" s="177">
        <v>2.2222222222222223E-2</v>
      </c>
      <c r="T71" s="177">
        <v>0.17777777777777778</v>
      </c>
      <c r="U71" s="177">
        <v>4.4444444444444446E-2</v>
      </c>
      <c r="V71" s="177">
        <v>0.33333333333333331</v>
      </c>
      <c r="W71" s="177">
        <v>8.8888888888888892E-2</v>
      </c>
      <c r="X71" s="177">
        <v>4.4444444444444446E-2</v>
      </c>
      <c r="Y71" s="177">
        <v>8.8888888888888892E-2</v>
      </c>
      <c r="Z71" s="177">
        <v>0.11111111111111112</v>
      </c>
      <c r="AA71" s="177">
        <v>0</v>
      </c>
      <c r="AB71" s="177">
        <v>2.2222222222222223E-2</v>
      </c>
      <c r="AC71" s="177">
        <v>8.8888888888888892E-2</v>
      </c>
      <c r="AD71" s="176">
        <v>45</v>
      </c>
      <c r="AE71" s="177">
        <v>0.95744680851063835</v>
      </c>
      <c r="AF71" s="177">
        <v>0.78723404255319152</v>
      </c>
      <c r="AG71" s="176">
        <v>37</v>
      </c>
      <c r="AH71" s="177">
        <v>0.61363636363636365</v>
      </c>
      <c r="AI71" s="177">
        <v>9.0909090909090912E-2</v>
      </c>
      <c r="AJ71" s="177">
        <v>0.11363636363636365</v>
      </c>
      <c r="AK71" s="177">
        <v>0.11363636363636365</v>
      </c>
      <c r="AL71" s="177">
        <v>0.40909090909090906</v>
      </c>
      <c r="AM71" s="177">
        <v>0.18181818181818182</v>
      </c>
      <c r="AN71" s="177">
        <v>0.25</v>
      </c>
      <c r="AO71" s="177">
        <v>0.18181818181818182</v>
      </c>
      <c r="AP71" s="177">
        <v>6.8181818181818177E-2</v>
      </c>
      <c r="AQ71" s="177">
        <v>0.11363636363636365</v>
      </c>
      <c r="AR71" s="176">
        <v>44</v>
      </c>
      <c r="AS71" s="177">
        <v>0.93617021276595747</v>
      </c>
      <c r="AT71" s="178">
        <v>9.804347826086957</v>
      </c>
      <c r="AU71" s="176">
        <v>46</v>
      </c>
      <c r="AV71" s="177">
        <v>0.97872340425531912</v>
      </c>
      <c r="AW71" s="178">
        <v>9.8000000000000007</v>
      </c>
      <c r="AX71" s="176">
        <v>45</v>
      </c>
      <c r="AY71" s="177">
        <v>0.95744680851063835</v>
      </c>
      <c r="AZ71" s="178">
        <v>9.804347826086957</v>
      </c>
      <c r="BA71" s="176">
        <v>46</v>
      </c>
      <c r="BB71" s="177">
        <v>0.97872340425531912</v>
      </c>
      <c r="BC71" s="177">
        <v>0.86956521739130432</v>
      </c>
      <c r="BD71" s="177">
        <v>0.10869565217391304</v>
      </c>
      <c r="BE71" s="177">
        <v>2.1739130434782608E-2</v>
      </c>
      <c r="BF71" s="177">
        <v>0</v>
      </c>
      <c r="BG71" s="177">
        <v>0</v>
      </c>
      <c r="BH71" s="176">
        <v>46</v>
      </c>
      <c r="BI71" s="177">
        <v>0.97872340425531912</v>
      </c>
      <c r="BJ71" s="177">
        <v>0.9565217391304347</v>
      </c>
      <c r="BK71" s="177">
        <v>4.3478260869565216E-2</v>
      </c>
      <c r="BL71" s="177">
        <v>0</v>
      </c>
      <c r="BM71" s="177">
        <v>0</v>
      </c>
      <c r="BN71" s="177">
        <v>0</v>
      </c>
      <c r="BO71" s="176">
        <v>46</v>
      </c>
      <c r="BP71" s="177">
        <v>0.97872340425531912</v>
      </c>
      <c r="BQ71" s="177">
        <v>0.84782608695652173</v>
      </c>
      <c r="BR71" s="177">
        <v>0.10869565217391304</v>
      </c>
      <c r="BS71" s="177">
        <v>4.3478260869565216E-2</v>
      </c>
      <c r="BT71" s="177">
        <v>0</v>
      </c>
      <c r="BU71" s="177">
        <v>0</v>
      </c>
      <c r="BV71" s="176">
        <v>46</v>
      </c>
      <c r="BW71" s="177">
        <v>0.97872340425531912</v>
      </c>
      <c r="BX71" s="177">
        <v>0.8936170212765957</v>
      </c>
      <c r="BY71" s="177">
        <v>0.10638297872340426</v>
      </c>
      <c r="BZ71" s="177">
        <v>0</v>
      </c>
      <c r="CA71" s="177">
        <v>0</v>
      </c>
      <c r="CB71" s="177">
        <v>0</v>
      </c>
      <c r="CC71" s="176">
        <v>47</v>
      </c>
      <c r="CD71" s="177">
        <v>1</v>
      </c>
      <c r="CE71" s="177">
        <v>0.72972972972972971</v>
      </c>
      <c r="CF71" s="177">
        <v>0.1891891891891892</v>
      </c>
      <c r="CG71" s="177">
        <v>8.1081081081081072E-2</v>
      </c>
      <c r="CH71" s="177">
        <v>0</v>
      </c>
      <c r="CI71" s="177">
        <v>0</v>
      </c>
      <c r="CJ71" s="176">
        <v>37</v>
      </c>
      <c r="CK71" s="177">
        <v>0.78723404255319152</v>
      </c>
      <c r="CL71" s="177">
        <v>0.91489361702127658</v>
      </c>
      <c r="CM71" s="177">
        <v>6.3829787234042548E-2</v>
      </c>
      <c r="CN71" s="177">
        <v>2.1276595744680851E-2</v>
      </c>
      <c r="CO71" s="177">
        <v>0</v>
      </c>
      <c r="CP71" s="177">
        <v>0</v>
      </c>
      <c r="CQ71" s="176">
        <v>47</v>
      </c>
      <c r="CR71" s="177">
        <v>1</v>
      </c>
      <c r="CS71" s="177">
        <v>0.5862068965517242</v>
      </c>
      <c r="CT71" s="177">
        <v>0.41379310344827586</v>
      </c>
      <c r="CU71" s="177">
        <v>0</v>
      </c>
      <c r="CV71" s="177">
        <v>0</v>
      </c>
      <c r="CW71" s="177">
        <v>0</v>
      </c>
      <c r="CX71" s="176">
        <v>29</v>
      </c>
      <c r="CY71" s="177">
        <v>0.61702127659574468</v>
      </c>
      <c r="CZ71" s="177">
        <v>0.34782608695652173</v>
      </c>
      <c r="DA71" s="177">
        <v>0.47826086956521735</v>
      </c>
      <c r="DB71" s="177">
        <v>8.6956521739130432E-2</v>
      </c>
      <c r="DC71" s="177">
        <v>8.6956521739130432E-2</v>
      </c>
      <c r="DD71" s="177">
        <v>0</v>
      </c>
      <c r="DE71" s="176">
        <v>23</v>
      </c>
      <c r="DF71" s="177">
        <v>0.48936170212765956</v>
      </c>
      <c r="DG71" s="177">
        <v>0.65625</v>
      </c>
      <c r="DH71" s="177">
        <v>0.28125</v>
      </c>
      <c r="DI71" s="177">
        <v>6.25E-2</v>
      </c>
      <c r="DJ71" s="177">
        <v>0</v>
      </c>
      <c r="DK71" s="177">
        <v>0</v>
      </c>
      <c r="DL71" s="176">
        <v>32</v>
      </c>
      <c r="DM71" s="177">
        <v>0.68085106382978722</v>
      </c>
      <c r="DN71" s="177">
        <v>0.71875</v>
      </c>
      <c r="DO71" s="177">
        <v>0.21875000000000003</v>
      </c>
      <c r="DP71" s="177">
        <v>6.25E-2</v>
      </c>
      <c r="DQ71" s="177">
        <v>0</v>
      </c>
      <c r="DR71" s="177">
        <v>0</v>
      </c>
      <c r="DS71" s="176">
        <v>32</v>
      </c>
      <c r="DT71" s="177">
        <v>0.68085106382978722</v>
      </c>
      <c r="DU71" s="177">
        <v>0.66666666666666663</v>
      </c>
      <c r="DV71" s="177">
        <v>0.27777777777777779</v>
      </c>
      <c r="DW71" s="177">
        <v>5.5555555555555559E-2</v>
      </c>
      <c r="DX71" s="177">
        <v>0</v>
      </c>
      <c r="DY71" s="177">
        <v>0</v>
      </c>
      <c r="DZ71" s="176">
        <v>18</v>
      </c>
      <c r="EA71" s="177">
        <v>0.38297872340425532</v>
      </c>
      <c r="EB71" s="177">
        <v>0.77272727272727282</v>
      </c>
      <c r="EC71" s="177">
        <v>0.22727272727272729</v>
      </c>
      <c r="ED71" s="177">
        <v>0</v>
      </c>
      <c r="EE71" s="177">
        <v>0</v>
      </c>
      <c r="EF71" s="177">
        <v>0</v>
      </c>
      <c r="EG71" s="176">
        <v>22</v>
      </c>
      <c r="EH71" s="177">
        <v>0.46808510638297873</v>
      </c>
      <c r="EI71" s="177">
        <v>0.72340425531914898</v>
      </c>
      <c r="EJ71" s="177">
        <v>0.21276595744680851</v>
      </c>
      <c r="EK71" s="177">
        <v>4.2553191489361701E-2</v>
      </c>
      <c r="EL71" s="177">
        <v>2.1276595744680851E-2</v>
      </c>
      <c r="EM71" s="177">
        <v>0</v>
      </c>
      <c r="EN71" s="176">
        <v>47</v>
      </c>
      <c r="EO71" s="177">
        <v>1</v>
      </c>
      <c r="EP71" s="177">
        <v>0.75</v>
      </c>
      <c r="EQ71" s="177">
        <v>0.20833333333333334</v>
      </c>
      <c r="ER71" s="177">
        <v>4.1666666666666671E-2</v>
      </c>
      <c r="ES71" s="177">
        <v>0</v>
      </c>
      <c r="ET71" s="177">
        <v>0</v>
      </c>
      <c r="EU71" s="176">
        <v>24</v>
      </c>
      <c r="EV71" s="177">
        <v>0.51063829787234039</v>
      </c>
      <c r="EW71" s="177">
        <v>0.83333333333333337</v>
      </c>
      <c r="EX71" s="177">
        <v>0.16666666666666669</v>
      </c>
      <c r="EY71" s="177">
        <v>0</v>
      </c>
      <c r="EZ71" s="177">
        <v>0</v>
      </c>
      <c r="FA71" s="177">
        <v>0</v>
      </c>
      <c r="FB71" s="176">
        <v>24</v>
      </c>
      <c r="FC71" s="177">
        <v>0.51063829787234039</v>
      </c>
      <c r="FD71" s="177">
        <v>0.8787878787878789</v>
      </c>
      <c r="FE71" s="177">
        <v>6.0606060606060608E-2</v>
      </c>
      <c r="FF71" s="177">
        <v>6.0606060606060608E-2</v>
      </c>
      <c r="FG71" s="177">
        <v>0</v>
      </c>
      <c r="FH71" s="177">
        <v>0</v>
      </c>
      <c r="FI71" s="176">
        <v>33</v>
      </c>
      <c r="FJ71" s="177">
        <v>0.7021276595744681</v>
      </c>
      <c r="FK71" s="177">
        <v>0.87500000000000011</v>
      </c>
      <c r="FL71" s="177">
        <v>6.25E-2</v>
      </c>
      <c r="FM71" s="177">
        <v>6.25E-2</v>
      </c>
      <c r="FN71" s="177">
        <v>0</v>
      </c>
      <c r="FO71" s="177">
        <v>0</v>
      </c>
      <c r="FP71" s="176">
        <v>32</v>
      </c>
      <c r="FQ71" s="177">
        <v>0.68085106382978722</v>
      </c>
      <c r="FR71" s="177">
        <v>0.5</v>
      </c>
      <c r="FS71" s="177">
        <v>0.25</v>
      </c>
      <c r="FT71" s="177">
        <v>0.25</v>
      </c>
      <c r="FU71" s="177">
        <v>0</v>
      </c>
      <c r="FV71" s="177">
        <v>0</v>
      </c>
      <c r="FW71" s="176">
        <v>12</v>
      </c>
      <c r="FX71" s="177">
        <v>0.25531914893617019</v>
      </c>
      <c r="FY71" s="177">
        <v>0.6875</v>
      </c>
      <c r="FZ71" s="177">
        <v>0.1875</v>
      </c>
      <c r="GA71" s="177">
        <v>0.125</v>
      </c>
      <c r="GB71" s="177">
        <v>0</v>
      </c>
      <c r="GC71" s="177">
        <v>0</v>
      </c>
      <c r="GD71" s="176">
        <v>16</v>
      </c>
      <c r="GE71" s="177">
        <v>0.34042553191489361</v>
      </c>
      <c r="GF71" s="177">
        <v>0.66666666666666663</v>
      </c>
      <c r="GG71" s="177">
        <v>0.22222222222222224</v>
      </c>
      <c r="GH71" s="177">
        <v>0.11111111111111112</v>
      </c>
      <c r="GI71" s="177">
        <v>0</v>
      </c>
      <c r="GJ71" s="177">
        <v>0</v>
      </c>
      <c r="GK71" s="176">
        <v>9</v>
      </c>
      <c r="GL71" s="177">
        <v>0.19148936170212766</v>
      </c>
      <c r="GM71" s="179">
        <v>0.8</v>
      </c>
      <c r="GN71" s="179">
        <v>0.2</v>
      </c>
      <c r="GO71" s="179">
        <v>0</v>
      </c>
      <c r="GP71" s="179">
        <v>0</v>
      </c>
      <c r="GQ71" s="179">
        <v>0</v>
      </c>
      <c r="GR71" s="176">
        <v>15</v>
      </c>
      <c r="GS71" s="177">
        <v>0.31914893617021278</v>
      </c>
      <c r="GT71" s="179">
        <v>0.76923076923076927</v>
      </c>
      <c r="GU71" s="179">
        <v>0.23076923076923075</v>
      </c>
      <c r="GV71" s="179">
        <v>0</v>
      </c>
      <c r="GW71" s="179">
        <v>0</v>
      </c>
      <c r="GX71" s="179">
        <v>0</v>
      </c>
      <c r="GY71" s="176">
        <v>13</v>
      </c>
      <c r="GZ71" s="177">
        <v>0.27659574468085107</v>
      </c>
      <c r="HA71" s="179">
        <v>0.75</v>
      </c>
      <c r="HB71" s="179">
        <v>0.25</v>
      </c>
      <c r="HC71" s="179">
        <v>0</v>
      </c>
      <c r="HD71" s="179">
        <v>0</v>
      </c>
      <c r="HE71" s="179">
        <v>0</v>
      </c>
      <c r="HF71" s="176">
        <v>12</v>
      </c>
      <c r="HG71" s="177">
        <v>0.25531914893617019</v>
      </c>
      <c r="HH71" s="178">
        <v>9.5555555555555554</v>
      </c>
      <c r="HI71" s="176">
        <v>45</v>
      </c>
      <c r="HJ71" s="177">
        <v>0.95744680851063835</v>
      </c>
      <c r="HK71" s="177">
        <v>0.36363636363636365</v>
      </c>
      <c r="HL71" s="177">
        <v>9.0909090909090912E-2</v>
      </c>
      <c r="HM71" s="177">
        <v>0.52272727272727271</v>
      </c>
      <c r="HN71" s="177">
        <v>2.2727272727272728E-2</v>
      </c>
      <c r="HO71" s="177">
        <v>0</v>
      </c>
      <c r="HP71" s="176">
        <v>44</v>
      </c>
      <c r="HQ71" s="177">
        <v>0.93617021276595747</v>
      </c>
      <c r="HR71" s="177">
        <v>0.43478260869565216</v>
      </c>
      <c r="HS71" s="177">
        <v>4.3478260869565216E-2</v>
      </c>
      <c r="HT71" s="177">
        <v>8.6956521739130432E-2</v>
      </c>
      <c r="HU71" s="177">
        <v>0.17391304347826086</v>
      </c>
      <c r="HV71" s="177">
        <v>0</v>
      </c>
      <c r="HW71" s="177">
        <v>2.1739130434782608E-2</v>
      </c>
      <c r="HX71" s="177">
        <v>8.6956521739130432E-2</v>
      </c>
      <c r="HY71" s="177">
        <v>2.1739130434782608E-2</v>
      </c>
      <c r="HZ71" s="177">
        <v>8.6956521739130432E-2</v>
      </c>
      <c r="IA71" s="177">
        <v>0.17391304347826086</v>
      </c>
      <c r="IB71" s="176">
        <v>46</v>
      </c>
      <c r="IC71" s="177">
        <v>0.97872340425531912</v>
      </c>
      <c r="ID71" s="178">
        <v>2.2999999999999998</v>
      </c>
      <c r="IE71" s="176">
        <v>30</v>
      </c>
      <c r="IF71" s="177">
        <v>0.63829787234042556</v>
      </c>
      <c r="IG71" s="177">
        <v>0.40425531914893614</v>
      </c>
      <c r="IH71" s="177">
        <v>1</v>
      </c>
      <c r="II71" s="177">
        <v>0</v>
      </c>
      <c r="IJ71" s="176">
        <v>41</v>
      </c>
      <c r="IK71" s="177">
        <v>0.87234042553191493</v>
      </c>
      <c r="IL71" s="177">
        <v>0.88235294117647045</v>
      </c>
      <c r="IM71" s="177">
        <v>0.11764705882352941</v>
      </c>
      <c r="IN71" s="176">
        <v>17</v>
      </c>
      <c r="IO71" s="177">
        <v>0.36170212765957449</v>
      </c>
      <c r="IP71" s="177">
        <v>1</v>
      </c>
      <c r="IQ71" s="177">
        <v>0</v>
      </c>
      <c r="IR71" s="176">
        <v>33</v>
      </c>
      <c r="IS71" s="177">
        <v>0.7021276595744681</v>
      </c>
      <c r="IT71" s="177">
        <v>1</v>
      </c>
      <c r="IU71" s="177">
        <v>0</v>
      </c>
      <c r="IV71" s="176">
        <v>44</v>
      </c>
      <c r="IW71" s="177">
        <v>0.93617021276595747</v>
      </c>
      <c r="IX71" s="177">
        <v>1</v>
      </c>
      <c r="IY71" s="177">
        <v>0</v>
      </c>
      <c r="IZ71" s="176">
        <v>40</v>
      </c>
      <c r="JA71" s="177">
        <v>0.85106382978723405</v>
      </c>
      <c r="JB71" s="177">
        <v>0.31914893617021278</v>
      </c>
      <c r="JC71" s="177">
        <v>0.52173913043478259</v>
      </c>
      <c r="JD71" s="177">
        <v>0.47826086956521735</v>
      </c>
      <c r="JE71" s="176">
        <v>46</v>
      </c>
      <c r="JF71" s="177">
        <v>0.97872340425531912</v>
      </c>
      <c r="JG71" s="177">
        <v>0.24390243902439027</v>
      </c>
      <c r="JH71" s="177">
        <v>0.26829268292682928</v>
      </c>
      <c r="JI71" s="177">
        <v>0.17073170731707318</v>
      </c>
      <c r="JJ71" s="177">
        <v>0.14634146341463414</v>
      </c>
      <c r="JK71" s="177">
        <v>0.17073170731707318</v>
      </c>
      <c r="JL71" s="176">
        <v>41</v>
      </c>
      <c r="JM71" s="177">
        <v>0.87234042553191493</v>
      </c>
      <c r="JN71" s="176">
        <v>42</v>
      </c>
      <c r="JO71" s="177">
        <v>0.8936170212765957</v>
      </c>
      <c r="JP71" s="179" t="s">
        <v>232</v>
      </c>
      <c r="JQ71" s="179" t="s">
        <v>232</v>
      </c>
      <c r="JR71" s="179" t="s">
        <v>232</v>
      </c>
      <c r="JS71" s="179" t="s">
        <v>232</v>
      </c>
      <c r="JT71" s="179" t="s">
        <v>232</v>
      </c>
      <c r="JU71" s="176">
        <v>0</v>
      </c>
      <c r="JV71" s="177">
        <v>0</v>
      </c>
      <c r="JW71" s="177">
        <v>2.3255813953488372E-2</v>
      </c>
      <c r="JX71" s="177">
        <v>4.6511627906976744E-2</v>
      </c>
      <c r="JY71" s="177">
        <v>2.3255813953488372E-2</v>
      </c>
      <c r="JZ71" s="177">
        <v>0.88372093023255816</v>
      </c>
      <c r="KA71" s="177">
        <v>2.3255813953488372E-2</v>
      </c>
      <c r="KB71" s="176">
        <v>43</v>
      </c>
      <c r="KC71" s="177">
        <v>0.91489361702127658</v>
      </c>
      <c r="KD71" s="177">
        <v>0.90476190476190477</v>
      </c>
      <c r="KE71" s="177">
        <v>4.7619047619047623E-2</v>
      </c>
      <c r="KF71" s="177">
        <v>0</v>
      </c>
      <c r="KG71" s="177">
        <v>0</v>
      </c>
      <c r="KH71" s="177">
        <v>0</v>
      </c>
      <c r="KI71" s="177">
        <v>0</v>
      </c>
      <c r="KJ71" s="177">
        <v>0</v>
      </c>
      <c r="KK71" s="177">
        <v>0</v>
      </c>
      <c r="KL71" s="177">
        <v>4.7619047619047623E-2</v>
      </c>
      <c r="KM71" s="176">
        <v>42</v>
      </c>
      <c r="KN71" s="180">
        <v>0.8936170212765957</v>
      </c>
    </row>
    <row r="72" spans="1:300" s="150" customFormat="1" ht="24" customHeight="1" x14ac:dyDescent="0.25">
      <c r="A72" s="181">
        <v>213</v>
      </c>
      <c r="B72" s="182" t="s">
        <v>325</v>
      </c>
      <c r="C72" s="183" t="s">
        <v>4</v>
      </c>
      <c r="D72" s="183" t="s">
        <v>2</v>
      </c>
      <c r="E72" s="184">
        <v>106</v>
      </c>
      <c r="F72" s="185">
        <v>0.18888888888888888</v>
      </c>
      <c r="G72" s="185">
        <v>0.81111111111111112</v>
      </c>
      <c r="H72" s="184">
        <v>90</v>
      </c>
      <c r="I72" s="185">
        <v>0.84905660377358494</v>
      </c>
      <c r="J72" s="185">
        <v>0.80555555555555558</v>
      </c>
      <c r="K72" s="185">
        <v>0.19444444444444442</v>
      </c>
      <c r="L72" s="184">
        <v>72</v>
      </c>
      <c r="M72" s="185">
        <v>0.67924528301886788</v>
      </c>
      <c r="N72" s="185">
        <v>0.44444444444444442</v>
      </c>
      <c r="O72" s="185">
        <v>0.55555555555555558</v>
      </c>
      <c r="P72" s="184">
        <v>72</v>
      </c>
      <c r="Q72" s="185">
        <v>0.67924528301886788</v>
      </c>
      <c r="R72" s="185">
        <v>5.4945054945054951E-2</v>
      </c>
      <c r="S72" s="185">
        <v>5.4945054945054951E-2</v>
      </c>
      <c r="T72" s="185">
        <v>0.68131868131868134</v>
      </c>
      <c r="U72" s="185">
        <v>5.4945054945054951E-2</v>
      </c>
      <c r="V72" s="185">
        <v>0.29670329670329676</v>
      </c>
      <c r="W72" s="185">
        <v>7.6923076923076927E-2</v>
      </c>
      <c r="X72" s="185">
        <v>9.8901098901098911E-2</v>
      </c>
      <c r="Y72" s="185">
        <v>8.7912087912087919E-2</v>
      </c>
      <c r="Z72" s="185">
        <v>5.4945054945054951E-2</v>
      </c>
      <c r="AA72" s="185">
        <v>3.2967032967032968E-2</v>
      </c>
      <c r="AB72" s="185">
        <v>3.2967032967032968E-2</v>
      </c>
      <c r="AC72" s="185">
        <v>0.12087912087912088</v>
      </c>
      <c r="AD72" s="184">
        <v>91</v>
      </c>
      <c r="AE72" s="185">
        <v>0.85849056603773588</v>
      </c>
      <c r="AF72" s="185">
        <v>0.60377358490566035</v>
      </c>
      <c r="AG72" s="184">
        <v>64</v>
      </c>
      <c r="AH72" s="185">
        <v>0.48275862068965519</v>
      </c>
      <c r="AI72" s="185">
        <v>0.57471264367816088</v>
      </c>
      <c r="AJ72" s="185">
        <v>0.19540229885057472</v>
      </c>
      <c r="AK72" s="185">
        <v>0.25287356321839083</v>
      </c>
      <c r="AL72" s="185">
        <v>0.42528735632183906</v>
      </c>
      <c r="AM72" s="185">
        <v>0.26436781609195403</v>
      </c>
      <c r="AN72" s="185">
        <v>0.26436781609195403</v>
      </c>
      <c r="AO72" s="185">
        <v>9.1954022988505746E-2</v>
      </c>
      <c r="AP72" s="185">
        <v>0.14942528735632185</v>
      </c>
      <c r="AQ72" s="185">
        <v>0.1149425287356322</v>
      </c>
      <c r="AR72" s="184">
        <v>87</v>
      </c>
      <c r="AS72" s="185">
        <v>0.82075471698113212</v>
      </c>
      <c r="AT72" s="186">
        <v>9.7977528089887649</v>
      </c>
      <c r="AU72" s="184">
        <v>89</v>
      </c>
      <c r="AV72" s="185">
        <v>0.839622641509434</v>
      </c>
      <c r="AW72" s="186">
        <v>9.9101123595505616</v>
      </c>
      <c r="AX72" s="184">
        <v>89</v>
      </c>
      <c r="AY72" s="185">
        <v>0.839622641509434</v>
      </c>
      <c r="AZ72" s="186">
        <v>9.875</v>
      </c>
      <c r="BA72" s="184">
        <v>88</v>
      </c>
      <c r="BB72" s="185">
        <v>0.83018867924528306</v>
      </c>
      <c r="BC72" s="185">
        <v>0.65263157894736845</v>
      </c>
      <c r="BD72" s="185">
        <v>0.25263157894736837</v>
      </c>
      <c r="BE72" s="185">
        <v>6.3157894736842093E-2</v>
      </c>
      <c r="BF72" s="185">
        <v>3.1578947368421047E-2</v>
      </c>
      <c r="BG72" s="185">
        <v>0</v>
      </c>
      <c r="BH72" s="184">
        <v>95</v>
      </c>
      <c r="BI72" s="185">
        <v>0.89622641509433965</v>
      </c>
      <c r="BJ72" s="185">
        <v>0.83838383838383834</v>
      </c>
      <c r="BK72" s="185">
        <v>9.0909090909090912E-2</v>
      </c>
      <c r="BL72" s="185">
        <v>3.0303030303030297E-2</v>
      </c>
      <c r="BM72" s="185">
        <v>1.01010101010101E-2</v>
      </c>
      <c r="BN72" s="185">
        <v>3.0303030303030297E-2</v>
      </c>
      <c r="BO72" s="184">
        <v>99</v>
      </c>
      <c r="BP72" s="185">
        <v>0.93396226415094341</v>
      </c>
      <c r="BQ72" s="185">
        <v>0.84158415841584155</v>
      </c>
      <c r="BR72" s="185">
        <v>0.14851485148514851</v>
      </c>
      <c r="BS72" s="185">
        <v>9.9009900990098994E-3</v>
      </c>
      <c r="BT72" s="185">
        <v>0</v>
      </c>
      <c r="BU72" s="185">
        <v>0</v>
      </c>
      <c r="BV72" s="184">
        <v>101</v>
      </c>
      <c r="BW72" s="185">
        <v>0.95283018867924529</v>
      </c>
      <c r="BX72" s="185">
        <v>0.9</v>
      </c>
      <c r="BY72" s="185">
        <v>0.1</v>
      </c>
      <c r="BZ72" s="185">
        <v>0</v>
      </c>
      <c r="CA72" s="185">
        <v>0</v>
      </c>
      <c r="CB72" s="185">
        <v>0</v>
      </c>
      <c r="CC72" s="184">
        <v>100</v>
      </c>
      <c r="CD72" s="185">
        <v>0.94339622641509435</v>
      </c>
      <c r="CE72" s="185">
        <v>0.79545454545454553</v>
      </c>
      <c r="CF72" s="185">
        <v>0.17045454545454547</v>
      </c>
      <c r="CG72" s="185">
        <v>3.4090909090909088E-2</v>
      </c>
      <c r="CH72" s="185">
        <v>0</v>
      </c>
      <c r="CI72" s="185">
        <v>0</v>
      </c>
      <c r="CJ72" s="184">
        <v>88</v>
      </c>
      <c r="CK72" s="185">
        <v>0.83018867924528306</v>
      </c>
      <c r="CL72" s="185">
        <v>0.94000000000000006</v>
      </c>
      <c r="CM72" s="185">
        <v>0.05</v>
      </c>
      <c r="CN72" s="185">
        <v>0.01</v>
      </c>
      <c r="CO72" s="185">
        <v>0</v>
      </c>
      <c r="CP72" s="185">
        <v>0</v>
      </c>
      <c r="CQ72" s="184">
        <v>100</v>
      </c>
      <c r="CR72" s="185">
        <v>0.94339622641509435</v>
      </c>
      <c r="CS72" s="185">
        <v>0.93023255813953487</v>
      </c>
      <c r="CT72" s="185">
        <v>5.8139534883720929E-2</v>
      </c>
      <c r="CU72" s="185">
        <v>1.1627906976744186E-2</v>
      </c>
      <c r="CV72" s="185">
        <v>0</v>
      </c>
      <c r="CW72" s="185">
        <v>0</v>
      </c>
      <c r="CX72" s="184">
        <v>86</v>
      </c>
      <c r="CY72" s="185">
        <v>0.81132075471698117</v>
      </c>
      <c r="CZ72" s="185">
        <v>0.79012345679012352</v>
      </c>
      <c r="DA72" s="185">
        <v>0.1728395061728395</v>
      </c>
      <c r="DB72" s="185">
        <v>3.7037037037037035E-2</v>
      </c>
      <c r="DC72" s="185">
        <v>0</v>
      </c>
      <c r="DD72" s="185">
        <v>0</v>
      </c>
      <c r="DE72" s="184">
        <v>81</v>
      </c>
      <c r="DF72" s="185">
        <v>0.76415094339622647</v>
      </c>
      <c r="DG72" s="185">
        <v>0.671875</v>
      </c>
      <c r="DH72" s="185">
        <v>0.28125</v>
      </c>
      <c r="DI72" s="185">
        <v>4.6874999999999993E-2</v>
      </c>
      <c r="DJ72" s="185">
        <v>0</v>
      </c>
      <c r="DK72" s="185">
        <v>0</v>
      </c>
      <c r="DL72" s="184">
        <v>64</v>
      </c>
      <c r="DM72" s="185">
        <v>0.60377358490566035</v>
      </c>
      <c r="DN72" s="185">
        <v>0.66666666666666674</v>
      </c>
      <c r="DO72" s="185">
        <v>0.26984126984126983</v>
      </c>
      <c r="DP72" s="185">
        <v>6.3492063492063489E-2</v>
      </c>
      <c r="DQ72" s="185">
        <v>0</v>
      </c>
      <c r="DR72" s="185">
        <v>0</v>
      </c>
      <c r="DS72" s="184">
        <v>63</v>
      </c>
      <c r="DT72" s="185">
        <v>0.59433962264150941</v>
      </c>
      <c r="DU72" s="185">
        <v>0.8</v>
      </c>
      <c r="DV72" s="185">
        <v>0.12727272727272729</v>
      </c>
      <c r="DW72" s="185">
        <v>7.2727272727272738E-2</v>
      </c>
      <c r="DX72" s="185">
        <v>0</v>
      </c>
      <c r="DY72" s="185">
        <v>0</v>
      </c>
      <c r="DZ72" s="184">
        <v>55</v>
      </c>
      <c r="EA72" s="185">
        <v>0.51886792452830188</v>
      </c>
      <c r="EB72" s="185">
        <v>0.81666666666666654</v>
      </c>
      <c r="EC72" s="185">
        <v>0.11666666666666665</v>
      </c>
      <c r="ED72" s="185">
        <v>6.6666666666666666E-2</v>
      </c>
      <c r="EE72" s="185">
        <v>0</v>
      </c>
      <c r="EF72" s="185">
        <v>0</v>
      </c>
      <c r="EG72" s="184">
        <v>60</v>
      </c>
      <c r="EH72" s="185">
        <v>0.56603773584905659</v>
      </c>
      <c r="EI72" s="185">
        <v>0.95959595959595956</v>
      </c>
      <c r="EJ72" s="185">
        <v>4.0404040404040401E-2</v>
      </c>
      <c r="EK72" s="185">
        <v>0</v>
      </c>
      <c r="EL72" s="185">
        <v>0</v>
      </c>
      <c r="EM72" s="185">
        <v>0</v>
      </c>
      <c r="EN72" s="184">
        <v>99</v>
      </c>
      <c r="EO72" s="185">
        <v>0.93396226415094341</v>
      </c>
      <c r="EP72" s="185">
        <v>0.72549019607843135</v>
      </c>
      <c r="EQ72" s="185">
        <v>0.25490196078431371</v>
      </c>
      <c r="ER72" s="185">
        <v>1.9607843137254902E-2</v>
      </c>
      <c r="ES72" s="185">
        <v>0</v>
      </c>
      <c r="ET72" s="185">
        <v>0</v>
      </c>
      <c r="EU72" s="184">
        <v>51</v>
      </c>
      <c r="EV72" s="185">
        <v>0.48113207547169812</v>
      </c>
      <c r="EW72" s="185">
        <v>0.79591836734693888</v>
      </c>
      <c r="EX72" s="185">
        <v>0.18367346938775511</v>
      </c>
      <c r="EY72" s="185">
        <v>2.0408163265306124E-2</v>
      </c>
      <c r="EZ72" s="185">
        <v>0</v>
      </c>
      <c r="FA72" s="185">
        <v>0</v>
      </c>
      <c r="FB72" s="184">
        <v>49</v>
      </c>
      <c r="FC72" s="185">
        <v>0.46226415094339623</v>
      </c>
      <c r="FD72" s="185">
        <v>0.80645161290322587</v>
      </c>
      <c r="FE72" s="185">
        <v>0.19354838709677419</v>
      </c>
      <c r="FF72" s="185">
        <v>0</v>
      </c>
      <c r="FG72" s="185">
        <v>0</v>
      </c>
      <c r="FH72" s="185">
        <v>0</v>
      </c>
      <c r="FI72" s="184">
        <v>62</v>
      </c>
      <c r="FJ72" s="185">
        <v>0.58490566037735847</v>
      </c>
      <c r="FK72" s="185">
        <v>0.84126984126984139</v>
      </c>
      <c r="FL72" s="185">
        <v>0.15873015873015875</v>
      </c>
      <c r="FM72" s="185">
        <v>0</v>
      </c>
      <c r="FN72" s="185">
        <v>0</v>
      </c>
      <c r="FO72" s="185">
        <v>0</v>
      </c>
      <c r="FP72" s="184">
        <v>63</v>
      </c>
      <c r="FQ72" s="185">
        <v>0.59433962264150941</v>
      </c>
      <c r="FR72" s="185">
        <v>0.77419354838709675</v>
      </c>
      <c r="FS72" s="185">
        <v>0.16129032258064518</v>
      </c>
      <c r="FT72" s="185">
        <v>6.4516129032258063E-2</v>
      </c>
      <c r="FU72" s="185">
        <v>0</v>
      </c>
      <c r="FV72" s="185">
        <v>0</v>
      </c>
      <c r="FW72" s="184">
        <v>31</v>
      </c>
      <c r="FX72" s="185">
        <v>0.29245283018867924</v>
      </c>
      <c r="FY72" s="185">
        <v>0.77966101694915257</v>
      </c>
      <c r="FZ72" s="185">
        <v>0.15254237288135594</v>
      </c>
      <c r="GA72" s="185">
        <v>6.7796610169491525E-2</v>
      </c>
      <c r="GB72" s="185">
        <v>0</v>
      </c>
      <c r="GC72" s="185">
        <v>0</v>
      </c>
      <c r="GD72" s="184">
        <v>59</v>
      </c>
      <c r="GE72" s="185">
        <v>0.55660377358490565</v>
      </c>
      <c r="GF72" s="185">
        <v>0.62068965517241381</v>
      </c>
      <c r="GG72" s="185">
        <v>0.27586206896551724</v>
      </c>
      <c r="GH72" s="185">
        <v>0.10344827586206895</v>
      </c>
      <c r="GI72" s="185">
        <v>0</v>
      </c>
      <c r="GJ72" s="185">
        <v>0</v>
      </c>
      <c r="GK72" s="184">
        <v>29</v>
      </c>
      <c r="GL72" s="185">
        <v>0.27358490566037735</v>
      </c>
      <c r="GM72" s="187">
        <v>0.72222222222222221</v>
      </c>
      <c r="GN72" s="187">
        <v>0.22222222222222221</v>
      </c>
      <c r="GO72" s="187">
        <v>5.5555555555555552E-2</v>
      </c>
      <c r="GP72" s="187">
        <v>0</v>
      </c>
      <c r="GQ72" s="187">
        <v>0</v>
      </c>
      <c r="GR72" s="184">
        <v>18</v>
      </c>
      <c r="GS72" s="185">
        <v>0.16981132075471697</v>
      </c>
      <c r="GT72" s="187">
        <v>0.69230769230769229</v>
      </c>
      <c r="GU72" s="187">
        <v>0.15384615384615385</v>
      </c>
      <c r="GV72" s="187">
        <v>7.6923076923076927E-2</v>
      </c>
      <c r="GW72" s="187">
        <v>7.6923076923076927E-2</v>
      </c>
      <c r="GX72" s="187">
        <v>0</v>
      </c>
      <c r="GY72" s="184">
        <v>13</v>
      </c>
      <c r="GZ72" s="185">
        <v>0.12264150943396226</v>
      </c>
      <c r="HA72" s="187">
        <v>0.7</v>
      </c>
      <c r="HB72" s="187">
        <v>9.9999999999999992E-2</v>
      </c>
      <c r="HC72" s="187">
        <v>9.9999999999999992E-2</v>
      </c>
      <c r="HD72" s="187">
        <v>9.9999999999999992E-2</v>
      </c>
      <c r="HE72" s="187">
        <v>0</v>
      </c>
      <c r="HF72" s="184">
        <v>10</v>
      </c>
      <c r="HG72" s="185">
        <v>9.4339622641509441E-2</v>
      </c>
      <c r="HH72" s="186">
        <v>9.6739130434782616</v>
      </c>
      <c r="HI72" s="184">
        <v>91</v>
      </c>
      <c r="HJ72" s="185">
        <v>0.85849056603773588</v>
      </c>
      <c r="HK72" s="185">
        <v>0.93548387096774199</v>
      </c>
      <c r="HL72" s="185">
        <v>4.3010752688172046E-2</v>
      </c>
      <c r="HM72" s="185">
        <v>1.0752688172043012E-2</v>
      </c>
      <c r="HN72" s="185">
        <v>0</v>
      </c>
      <c r="HO72" s="185">
        <v>1.0752688172043012E-2</v>
      </c>
      <c r="HP72" s="184">
        <v>93</v>
      </c>
      <c r="HQ72" s="185">
        <v>0.87735849056603776</v>
      </c>
      <c r="HR72" s="185">
        <v>0.41666666666666674</v>
      </c>
      <c r="HS72" s="185">
        <v>3.125E-2</v>
      </c>
      <c r="HT72" s="185">
        <v>0.20833333333333337</v>
      </c>
      <c r="HU72" s="185">
        <v>0.22916666666666669</v>
      </c>
      <c r="HV72" s="185">
        <v>3.125E-2</v>
      </c>
      <c r="HW72" s="185">
        <v>0.125</v>
      </c>
      <c r="HX72" s="185">
        <v>0.18750000000000003</v>
      </c>
      <c r="HY72" s="185">
        <v>2.0833333333333336E-2</v>
      </c>
      <c r="HZ72" s="185">
        <v>2.0833333333333336E-2</v>
      </c>
      <c r="IA72" s="185">
        <v>0.22916666666666669</v>
      </c>
      <c r="IB72" s="184">
        <v>96</v>
      </c>
      <c r="IC72" s="185">
        <v>0.90566037735849059</v>
      </c>
      <c r="ID72" s="186">
        <v>2.7407407407407409</v>
      </c>
      <c r="IE72" s="184">
        <v>81</v>
      </c>
      <c r="IF72" s="185">
        <v>0.76415094339622647</v>
      </c>
      <c r="IG72" s="185">
        <v>0.35849056603773582</v>
      </c>
      <c r="IH72" s="185">
        <v>1</v>
      </c>
      <c r="II72" s="185">
        <v>0</v>
      </c>
      <c r="IJ72" s="184">
        <v>83</v>
      </c>
      <c r="IK72" s="185">
        <v>0.78301886792452835</v>
      </c>
      <c r="IL72" s="185">
        <v>0.92499999999999993</v>
      </c>
      <c r="IM72" s="185">
        <v>7.4999999999999983E-2</v>
      </c>
      <c r="IN72" s="184">
        <v>40</v>
      </c>
      <c r="IO72" s="185">
        <v>0.37735849056603776</v>
      </c>
      <c r="IP72" s="185">
        <v>1</v>
      </c>
      <c r="IQ72" s="185">
        <v>0</v>
      </c>
      <c r="IR72" s="184">
        <v>61</v>
      </c>
      <c r="IS72" s="185">
        <v>0.57547169811320753</v>
      </c>
      <c r="IT72" s="185">
        <v>1</v>
      </c>
      <c r="IU72" s="185">
        <v>0</v>
      </c>
      <c r="IV72" s="184">
        <v>87</v>
      </c>
      <c r="IW72" s="185">
        <v>0.82075471698113212</v>
      </c>
      <c r="IX72" s="185">
        <v>1</v>
      </c>
      <c r="IY72" s="185">
        <v>0</v>
      </c>
      <c r="IZ72" s="184">
        <v>82</v>
      </c>
      <c r="JA72" s="185">
        <v>0.77358490566037741</v>
      </c>
      <c r="JB72" s="185">
        <v>0.13207547169811321</v>
      </c>
      <c r="JC72" s="185">
        <v>0.50515463917525771</v>
      </c>
      <c r="JD72" s="185">
        <v>0.49484536082474223</v>
      </c>
      <c r="JE72" s="184">
        <v>97</v>
      </c>
      <c r="JF72" s="185">
        <v>0.91509433962264153</v>
      </c>
      <c r="JG72" s="185">
        <v>3.5294117647058816E-2</v>
      </c>
      <c r="JH72" s="185">
        <v>8.2352941176470587E-2</v>
      </c>
      <c r="JI72" s="185">
        <v>0.27058823529411763</v>
      </c>
      <c r="JJ72" s="185">
        <v>0.37647058823529411</v>
      </c>
      <c r="JK72" s="185">
        <v>0.23529411764705882</v>
      </c>
      <c r="JL72" s="184">
        <v>85</v>
      </c>
      <c r="JM72" s="185">
        <v>0.80188679245283023</v>
      </c>
      <c r="JN72" s="184">
        <v>82</v>
      </c>
      <c r="JO72" s="185">
        <v>0.77358490566037741</v>
      </c>
      <c r="JP72" s="185">
        <v>0</v>
      </c>
      <c r="JQ72" s="185">
        <v>5.128205128205128E-2</v>
      </c>
      <c r="JR72" s="185">
        <v>0</v>
      </c>
      <c r="JS72" s="185">
        <v>0.89743589743589736</v>
      </c>
      <c r="JT72" s="185">
        <v>5.128205128205128E-2</v>
      </c>
      <c r="JU72" s="184">
        <v>39</v>
      </c>
      <c r="JV72" s="185">
        <v>0.36792452830188677</v>
      </c>
      <c r="JW72" s="185">
        <v>0</v>
      </c>
      <c r="JX72" s="185">
        <v>0</v>
      </c>
      <c r="JY72" s="185">
        <v>0</v>
      </c>
      <c r="JZ72" s="185">
        <v>0.978494623655914</v>
      </c>
      <c r="KA72" s="185">
        <v>2.1505376344086023E-2</v>
      </c>
      <c r="KB72" s="184">
        <v>93</v>
      </c>
      <c r="KC72" s="185">
        <v>0.87735849056603776</v>
      </c>
      <c r="KD72" s="185">
        <v>0.87356321839080464</v>
      </c>
      <c r="KE72" s="185">
        <v>6.8965517241379309E-2</v>
      </c>
      <c r="KF72" s="185">
        <v>3.4482758620689655E-2</v>
      </c>
      <c r="KG72" s="185">
        <v>1.1494252873563218E-2</v>
      </c>
      <c r="KH72" s="185">
        <v>2.2988505747126436E-2</v>
      </c>
      <c r="KI72" s="185">
        <v>0</v>
      </c>
      <c r="KJ72" s="185">
        <v>0</v>
      </c>
      <c r="KK72" s="185">
        <v>0</v>
      </c>
      <c r="KL72" s="185">
        <v>2.2988505747126436E-2</v>
      </c>
      <c r="KM72" s="184">
        <v>87</v>
      </c>
      <c r="KN72" s="188">
        <v>0.82075471698113212</v>
      </c>
    </row>
    <row r="73" spans="1:300" s="150" customFormat="1" ht="24" customHeight="1" x14ac:dyDescent="0.25">
      <c r="A73" s="173">
        <v>214</v>
      </c>
      <c r="B73" s="174" t="s">
        <v>326</v>
      </c>
      <c r="C73" s="175" t="s">
        <v>4</v>
      </c>
      <c r="D73" s="175" t="s">
        <v>2</v>
      </c>
      <c r="E73" s="176">
        <v>83</v>
      </c>
      <c r="F73" s="177">
        <v>0.26923076923076927</v>
      </c>
      <c r="G73" s="177">
        <v>0.73076923076923084</v>
      </c>
      <c r="H73" s="176">
        <v>78</v>
      </c>
      <c r="I73" s="177">
        <v>0.93975903614457834</v>
      </c>
      <c r="J73" s="177">
        <v>0.81355932203389836</v>
      </c>
      <c r="K73" s="177">
        <v>0.18644067796610173</v>
      </c>
      <c r="L73" s="176">
        <v>59</v>
      </c>
      <c r="M73" s="177">
        <v>0.71084337349397586</v>
      </c>
      <c r="N73" s="177">
        <v>0.4</v>
      </c>
      <c r="O73" s="177">
        <v>0.6</v>
      </c>
      <c r="P73" s="176">
        <v>55</v>
      </c>
      <c r="Q73" s="177">
        <v>0.66265060240963858</v>
      </c>
      <c r="R73" s="177">
        <v>0.12820512820512819</v>
      </c>
      <c r="S73" s="177">
        <v>0.11538461538461539</v>
      </c>
      <c r="T73" s="177">
        <v>0.52564102564102566</v>
      </c>
      <c r="U73" s="177">
        <v>6.4102564102564097E-2</v>
      </c>
      <c r="V73" s="177">
        <v>0.29487179487179488</v>
      </c>
      <c r="W73" s="177">
        <v>6.4102564102564097E-2</v>
      </c>
      <c r="X73" s="177">
        <v>1.2820512820512822E-2</v>
      </c>
      <c r="Y73" s="177">
        <v>0.10256410256410257</v>
      </c>
      <c r="Z73" s="177">
        <v>0.10256410256410257</v>
      </c>
      <c r="AA73" s="177">
        <v>5.1282051282051287E-2</v>
      </c>
      <c r="AB73" s="177">
        <v>3.8461538461538464E-2</v>
      </c>
      <c r="AC73" s="177">
        <v>6.4102564102564097E-2</v>
      </c>
      <c r="AD73" s="176">
        <v>78</v>
      </c>
      <c r="AE73" s="177">
        <v>0.93975903614457834</v>
      </c>
      <c r="AF73" s="177">
        <v>0.6987951807228916</v>
      </c>
      <c r="AG73" s="176">
        <v>58</v>
      </c>
      <c r="AH73" s="177">
        <v>0.63157894736842102</v>
      </c>
      <c r="AI73" s="177">
        <v>0.35526315789473684</v>
      </c>
      <c r="AJ73" s="177">
        <v>0.14473684210526316</v>
      </c>
      <c r="AK73" s="177">
        <v>0.22368421052631579</v>
      </c>
      <c r="AL73" s="177">
        <v>0.40789473684210531</v>
      </c>
      <c r="AM73" s="177">
        <v>0.36842105263157893</v>
      </c>
      <c r="AN73" s="177">
        <v>0.23684210526315791</v>
      </c>
      <c r="AO73" s="177">
        <v>7.8947368421052627E-2</v>
      </c>
      <c r="AP73" s="177">
        <v>7.8947368421052627E-2</v>
      </c>
      <c r="AQ73" s="177">
        <v>6.5789473684210523E-2</v>
      </c>
      <c r="AR73" s="176">
        <v>76</v>
      </c>
      <c r="AS73" s="177">
        <v>0.91566265060240959</v>
      </c>
      <c r="AT73" s="178">
        <v>9.5584415584415581</v>
      </c>
      <c r="AU73" s="176">
        <v>77</v>
      </c>
      <c r="AV73" s="177">
        <v>0.92771084337349397</v>
      </c>
      <c r="AW73" s="178">
        <v>9.8181818181818183</v>
      </c>
      <c r="AX73" s="176">
        <v>77</v>
      </c>
      <c r="AY73" s="177">
        <v>0.92771084337349397</v>
      </c>
      <c r="AZ73" s="178">
        <v>9.8450704225352119</v>
      </c>
      <c r="BA73" s="176">
        <v>71</v>
      </c>
      <c r="BB73" s="177">
        <v>0.85542168674698793</v>
      </c>
      <c r="BC73" s="177">
        <v>0.71250000000000002</v>
      </c>
      <c r="BD73" s="177">
        <v>0.25</v>
      </c>
      <c r="BE73" s="177">
        <v>2.5000000000000001E-2</v>
      </c>
      <c r="BF73" s="177">
        <v>1.2500000000000001E-2</v>
      </c>
      <c r="BG73" s="177">
        <v>0</v>
      </c>
      <c r="BH73" s="176">
        <v>80</v>
      </c>
      <c r="BI73" s="177">
        <v>0.96385542168674698</v>
      </c>
      <c r="BJ73" s="177">
        <v>0.86585365853658547</v>
      </c>
      <c r="BK73" s="177">
        <v>0.12195121951219512</v>
      </c>
      <c r="BL73" s="177">
        <v>1.2195121951219513E-2</v>
      </c>
      <c r="BM73" s="177">
        <v>0</v>
      </c>
      <c r="BN73" s="177">
        <v>0</v>
      </c>
      <c r="BO73" s="176">
        <v>82</v>
      </c>
      <c r="BP73" s="177">
        <v>0.98795180722891562</v>
      </c>
      <c r="BQ73" s="177">
        <v>0.92771084337349385</v>
      </c>
      <c r="BR73" s="177">
        <v>7.2289156626506021E-2</v>
      </c>
      <c r="BS73" s="177">
        <v>0</v>
      </c>
      <c r="BT73" s="177">
        <v>0</v>
      </c>
      <c r="BU73" s="177">
        <v>0</v>
      </c>
      <c r="BV73" s="176">
        <v>83</v>
      </c>
      <c r="BW73" s="177">
        <v>1</v>
      </c>
      <c r="BX73" s="177">
        <v>0.89156626506024084</v>
      </c>
      <c r="BY73" s="177">
        <v>8.4337349397590355E-2</v>
      </c>
      <c r="BZ73" s="177">
        <v>1.2048192771084336E-2</v>
      </c>
      <c r="CA73" s="177">
        <v>1.2048192771084336E-2</v>
      </c>
      <c r="CB73" s="177">
        <v>0</v>
      </c>
      <c r="CC73" s="176">
        <v>83</v>
      </c>
      <c r="CD73" s="177">
        <v>1</v>
      </c>
      <c r="CE73" s="177">
        <v>0.78750000000000009</v>
      </c>
      <c r="CF73" s="177">
        <v>0.18750000000000003</v>
      </c>
      <c r="CG73" s="177">
        <v>2.5000000000000001E-2</v>
      </c>
      <c r="CH73" s="177">
        <v>0</v>
      </c>
      <c r="CI73" s="177">
        <v>0</v>
      </c>
      <c r="CJ73" s="176">
        <v>80</v>
      </c>
      <c r="CK73" s="177">
        <v>0.96385542168674698</v>
      </c>
      <c r="CL73" s="177">
        <v>0.85542168674698793</v>
      </c>
      <c r="CM73" s="177">
        <v>0.14457831325301204</v>
      </c>
      <c r="CN73" s="177">
        <v>0</v>
      </c>
      <c r="CO73" s="177">
        <v>0</v>
      </c>
      <c r="CP73" s="177">
        <v>0</v>
      </c>
      <c r="CQ73" s="176">
        <v>83</v>
      </c>
      <c r="CR73" s="177">
        <v>1</v>
      </c>
      <c r="CS73" s="177">
        <v>0.94029850746268662</v>
      </c>
      <c r="CT73" s="177">
        <v>4.4776119402985072E-2</v>
      </c>
      <c r="CU73" s="177">
        <v>1.492537313432836E-2</v>
      </c>
      <c r="CV73" s="177">
        <v>0</v>
      </c>
      <c r="CW73" s="177">
        <v>0</v>
      </c>
      <c r="CX73" s="176">
        <v>67</v>
      </c>
      <c r="CY73" s="177">
        <v>0.80722891566265065</v>
      </c>
      <c r="CZ73" s="177">
        <v>0.61666666666666659</v>
      </c>
      <c r="DA73" s="177">
        <v>0.31666666666666665</v>
      </c>
      <c r="DB73" s="177">
        <v>4.9999999999999996E-2</v>
      </c>
      <c r="DC73" s="177">
        <v>1.6666666666666666E-2</v>
      </c>
      <c r="DD73" s="177">
        <v>0</v>
      </c>
      <c r="DE73" s="176">
        <v>60</v>
      </c>
      <c r="DF73" s="177">
        <v>0.72289156626506024</v>
      </c>
      <c r="DG73" s="177">
        <v>0.62068965517241381</v>
      </c>
      <c r="DH73" s="177">
        <v>0.25862068965517243</v>
      </c>
      <c r="DI73" s="177">
        <v>6.8965517241379309E-2</v>
      </c>
      <c r="DJ73" s="177">
        <v>5.1724137931034482E-2</v>
      </c>
      <c r="DK73" s="177">
        <v>0</v>
      </c>
      <c r="DL73" s="176">
        <v>58</v>
      </c>
      <c r="DM73" s="177">
        <v>0.6987951807228916</v>
      </c>
      <c r="DN73" s="177">
        <v>0.625</v>
      </c>
      <c r="DO73" s="177">
        <v>0.2678571428571429</v>
      </c>
      <c r="DP73" s="177">
        <v>7.1428571428571425E-2</v>
      </c>
      <c r="DQ73" s="177">
        <v>3.5714285714285712E-2</v>
      </c>
      <c r="DR73" s="177">
        <v>0</v>
      </c>
      <c r="DS73" s="176">
        <v>56</v>
      </c>
      <c r="DT73" s="177">
        <v>0.67469879518072284</v>
      </c>
      <c r="DU73" s="177">
        <v>0.61363636363636365</v>
      </c>
      <c r="DV73" s="177">
        <v>0.31818181818181818</v>
      </c>
      <c r="DW73" s="177">
        <v>6.8181818181818177E-2</v>
      </c>
      <c r="DX73" s="177">
        <v>0</v>
      </c>
      <c r="DY73" s="177">
        <v>0</v>
      </c>
      <c r="DZ73" s="176">
        <v>44</v>
      </c>
      <c r="EA73" s="177">
        <v>0.53012048192771088</v>
      </c>
      <c r="EB73" s="177">
        <v>0.66666666666666674</v>
      </c>
      <c r="EC73" s="177">
        <v>0.24444444444444444</v>
      </c>
      <c r="ED73" s="177">
        <v>6.6666666666666666E-2</v>
      </c>
      <c r="EE73" s="177">
        <v>2.2222222222222223E-2</v>
      </c>
      <c r="EF73" s="177">
        <v>0</v>
      </c>
      <c r="EG73" s="176">
        <v>45</v>
      </c>
      <c r="EH73" s="177">
        <v>0.54216867469879515</v>
      </c>
      <c r="EI73" s="177">
        <v>0.87500000000000011</v>
      </c>
      <c r="EJ73" s="177">
        <v>0.11250000000000002</v>
      </c>
      <c r="EK73" s="177">
        <v>1.2500000000000001E-2</v>
      </c>
      <c r="EL73" s="177">
        <v>0</v>
      </c>
      <c r="EM73" s="177">
        <v>0</v>
      </c>
      <c r="EN73" s="176">
        <v>80</v>
      </c>
      <c r="EO73" s="177">
        <v>0.96385542168674698</v>
      </c>
      <c r="EP73" s="177">
        <v>0.72413793103448287</v>
      </c>
      <c r="EQ73" s="177">
        <v>0.17241379310344826</v>
      </c>
      <c r="ER73" s="177">
        <v>6.8965517241379309E-2</v>
      </c>
      <c r="ES73" s="177">
        <v>3.4482758620689655E-2</v>
      </c>
      <c r="ET73" s="177">
        <v>0</v>
      </c>
      <c r="EU73" s="176">
        <v>29</v>
      </c>
      <c r="EV73" s="177">
        <v>0.3493975903614458</v>
      </c>
      <c r="EW73" s="177">
        <v>0.72727272727272729</v>
      </c>
      <c r="EX73" s="177">
        <v>0.21212121212121213</v>
      </c>
      <c r="EY73" s="177">
        <v>6.0606060606060608E-2</v>
      </c>
      <c r="EZ73" s="177">
        <v>0</v>
      </c>
      <c r="FA73" s="177">
        <v>0</v>
      </c>
      <c r="FB73" s="176">
        <v>33</v>
      </c>
      <c r="FC73" s="177">
        <v>0.39759036144578314</v>
      </c>
      <c r="FD73" s="177">
        <v>0.73584905660377353</v>
      </c>
      <c r="FE73" s="177">
        <v>0.16981132075471697</v>
      </c>
      <c r="FF73" s="177">
        <v>9.4339622641509427E-2</v>
      </c>
      <c r="FG73" s="177">
        <v>0</v>
      </c>
      <c r="FH73" s="177">
        <v>0</v>
      </c>
      <c r="FI73" s="176">
        <v>53</v>
      </c>
      <c r="FJ73" s="177">
        <v>0.63855421686746983</v>
      </c>
      <c r="FK73" s="177">
        <v>0.77777777777777779</v>
      </c>
      <c r="FL73" s="177">
        <v>0.16666666666666666</v>
      </c>
      <c r="FM73" s="177">
        <v>5.5555555555555552E-2</v>
      </c>
      <c r="FN73" s="177">
        <v>0</v>
      </c>
      <c r="FO73" s="177">
        <v>0</v>
      </c>
      <c r="FP73" s="176">
        <v>54</v>
      </c>
      <c r="FQ73" s="177">
        <v>0.6506024096385542</v>
      </c>
      <c r="FR73" s="177">
        <v>0.75</v>
      </c>
      <c r="FS73" s="177">
        <v>0.16666666666666669</v>
      </c>
      <c r="FT73" s="177">
        <v>8.3333333333333343E-2</v>
      </c>
      <c r="FU73" s="177">
        <v>0</v>
      </c>
      <c r="FV73" s="177">
        <v>0</v>
      </c>
      <c r="FW73" s="176">
        <v>12</v>
      </c>
      <c r="FX73" s="177">
        <v>0.14457831325301204</v>
      </c>
      <c r="FY73" s="177">
        <v>0.78947368421052644</v>
      </c>
      <c r="FZ73" s="177">
        <v>0.2105263157894737</v>
      </c>
      <c r="GA73" s="177">
        <v>0</v>
      </c>
      <c r="GB73" s="177">
        <v>0</v>
      </c>
      <c r="GC73" s="177">
        <v>0</v>
      </c>
      <c r="GD73" s="176">
        <v>19</v>
      </c>
      <c r="GE73" s="177">
        <v>0.2289156626506024</v>
      </c>
      <c r="GF73" s="177">
        <v>0.85714285714285721</v>
      </c>
      <c r="GG73" s="177">
        <v>0.11428571428571428</v>
      </c>
      <c r="GH73" s="177">
        <v>0</v>
      </c>
      <c r="GI73" s="177">
        <v>2.8571428571428571E-2</v>
      </c>
      <c r="GJ73" s="177">
        <v>0</v>
      </c>
      <c r="GK73" s="176">
        <v>35</v>
      </c>
      <c r="GL73" s="177">
        <v>0.42168674698795183</v>
      </c>
      <c r="GM73" s="179">
        <v>0.625</v>
      </c>
      <c r="GN73" s="179">
        <v>0.3125</v>
      </c>
      <c r="GO73" s="179">
        <v>0</v>
      </c>
      <c r="GP73" s="179">
        <v>6.25E-2</v>
      </c>
      <c r="GQ73" s="179">
        <v>0</v>
      </c>
      <c r="GR73" s="176">
        <v>16</v>
      </c>
      <c r="GS73" s="177">
        <v>0.19277108433734941</v>
      </c>
      <c r="GT73" s="179">
        <v>0.54545454545454541</v>
      </c>
      <c r="GU73" s="179">
        <v>0.36363636363636365</v>
      </c>
      <c r="GV73" s="179">
        <v>9.0909090909090912E-2</v>
      </c>
      <c r="GW73" s="179">
        <v>0</v>
      </c>
      <c r="GX73" s="179">
        <v>0</v>
      </c>
      <c r="GY73" s="176">
        <v>11</v>
      </c>
      <c r="GZ73" s="177">
        <v>0.13253012048192772</v>
      </c>
      <c r="HA73" s="179">
        <v>0.54545454545454541</v>
      </c>
      <c r="HB73" s="179">
        <v>0.36363636363636365</v>
      </c>
      <c r="HC73" s="179">
        <v>9.0909090909090912E-2</v>
      </c>
      <c r="HD73" s="179">
        <v>0</v>
      </c>
      <c r="HE73" s="179">
        <v>0</v>
      </c>
      <c r="HF73" s="176">
        <v>11</v>
      </c>
      <c r="HG73" s="177">
        <v>0.13253012048192772</v>
      </c>
      <c r="HH73" s="178">
        <v>9.3380281690140841</v>
      </c>
      <c r="HI73" s="176">
        <v>71</v>
      </c>
      <c r="HJ73" s="177">
        <v>0.85542168674698793</v>
      </c>
      <c r="HK73" s="177">
        <v>0.78481012658227856</v>
      </c>
      <c r="HL73" s="177">
        <v>0.189873417721519</v>
      </c>
      <c r="HM73" s="177">
        <v>2.5316455696202535E-2</v>
      </c>
      <c r="HN73" s="177">
        <v>0</v>
      </c>
      <c r="HO73" s="177">
        <v>0</v>
      </c>
      <c r="HP73" s="176">
        <v>79</v>
      </c>
      <c r="HQ73" s="177">
        <v>0.95180722891566261</v>
      </c>
      <c r="HR73" s="177">
        <v>0.59756097560975607</v>
      </c>
      <c r="HS73" s="177">
        <v>3.6585365853658541E-2</v>
      </c>
      <c r="HT73" s="177">
        <v>3.6585365853658541E-2</v>
      </c>
      <c r="HU73" s="177">
        <v>0.12195121951219512</v>
      </c>
      <c r="HV73" s="177">
        <v>4.878048780487805E-2</v>
      </c>
      <c r="HW73" s="177">
        <v>2.4390243902439025E-2</v>
      </c>
      <c r="HX73" s="177">
        <v>0.10975609756097562</v>
      </c>
      <c r="HY73" s="177">
        <v>4.878048780487805E-2</v>
      </c>
      <c r="HZ73" s="177">
        <v>6.097560975609756E-2</v>
      </c>
      <c r="IA73" s="177">
        <v>0.12195121951219512</v>
      </c>
      <c r="IB73" s="176">
        <v>82</v>
      </c>
      <c r="IC73" s="177">
        <v>0.98795180722891562</v>
      </c>
      <c r="ID73" s="178">
        <v>2.2372881355932202</v>
      </c>
      <c r="IE73" s="176">
        <v>59</v>
      </c>
      <c r="IF73" s="177">
        <v>0.71084337349397586</v>
      </c>
      <c r="IG73" s="177">
        <v>0.30120481927710846</v>
      </c>
      <c r="IH73" s="177">
        <v>1</v>
      </c>
      <c r="II73" s="177">
        <v>0</v>
      </c>
      <c r="IJ73" s="176">
        <v>75</v>
      </c>
      <c r="IK73" s="177">
        <v>0.90361445783132532</v>
      </c>
      <c r="IL73" s="177">
        <v>0.90322580645161288</v>
      </c>
      <c r="IM73" s="177">
        <v>9.6774193548387094E-2</v>
      </c>
      <c r="IN73" s="176">
        <v>31</v>
      </c>
      <c r="IO73" s="177">
        <v>0.37349397590361444</v>
      </c>
      <c r="IP73" s="177">
        <v>0.97777777777777775</v>
      </c>
      <c r="IQ73" s="177">
        <v>2.2222222222222223E-2</v>
      </c>
      <c r="IR73" s="176">
        <v>45</v>
      </c>
      <c r="IS73" s="177">
        <v>0.54216867469879515</v>
      </c>
      <c r="IT73" s="177">
        <v>1</v>
      </c>
      <c r="IU73" s="177">
        <v>0</v>
      </c>
      <c r="IV73" s="176">
        <v>72</v>
      </c>
      <c r="IW73" s="177">
        <v>0.86746987951807231</v>
      </c>
      <c r="IX73" s="177">
        <v>1</v>
      </c>
      <c r="IY73" s="177">
        <v>0</v>
      </c>
      <c r="IZ73" s="176">
        <v>72</v>
      </c>
      <c r="JA73" s="177">
        <v>0.86746987951807231</v>
      </c>
      <c r="JB73" s="177">
        <v>0.16867469879518071</v>
      </c>
      <c r="JC73" s="177">
        <v>0.55555555555555558</v>
      </c>
      <c r="JD73" s="177">
        <v>0.44444444444444448</v>
      </c>
      <c r="JE73" s="176">
        <v>81</v>
      </c>
      <c r="JF73" s="177">
        <v>0.97590361445783136</v>
      </c>
      <c r="JG73" s="177">
        <v>6.6666666666666666E-2</v>
      </c>
      <c r="JH73" s="177">
        <v>0.14666666666666667</v>
      </c>
      <c r="JI73" s="177">
        <v>0.4</v>
      </c>
      <c r="JJ73" s="177">
        <v>0.29333333333333333</v>
      </c>
      <c r="JK73" s="177">
        <v>9.3333333333333338E-2</v>
      </c>
      <c r="JL73" s="176">
        <v>75</v>
      </c>
      <c r="JM73" s="177">
        <v>0.90361445783132532</v>
      </c>
      <c r="JN73" s="176">
        <v>72</v>
      </c>
      <c r="JO73" s="177">
        <v>0.86746987951807231</v>
      </c>
      <c r="JP73" s="179" t="s">
        <v>232</v>
      </c>
      <c r="JQ73" s="179" t="s">
        <v>232</v>
      </c>
      <c r="JR73" s="179" t="s">
        <v>232</v>
      </c>
      <c r="JS73" s="179" t="s">
        <v>232</v>
      </c>
      <c r="JT73" s="179" t="s">
        <v>232</v>
      </c>
      <c r="JU73" s="176">
        <v>0</v>
      </c>
      <c r="JV73" s="177">
        <v>0</v>
      </c>
      <c r="JW73" s="177">
        <v>0</v>
      </c>
      <c r="JX73" s="177">
        <v>0</v>
      </c>
      <c r="JY73" s="177">
        <v>0</v>
      </c>
      <c r="JZ73" s="177">
        <v>0.97402597402597402</v>
      </c>
      <c r="KA73" s="177">
        <v>2.5974025974025976E-2</v>
      </c>
      <c r="KB73" s="176">
        <v>77</v>
      </c>
      <c r="KC73" s="177">
        <v>0.92771084337349397</v>
      </c>
      <c r="KD73" s="177">
        <v>0.90410958904109584</v>
      </c>
      <c r="KE73" s="177">
        <v>4.1095890410958902E-2</v>
      </c>
      <c r="KF73" s="177">
        <v>5.4794520547945202E-2</v>
      </c>
      <c r="KG73" s="177">
        <v>2.7397260273972601E-2</v>
      </c>
      <c r="KH73" s="177">
        <v>0</v>
      </c>
      <c r="KI73" s="177">
        <v>0</v>
      </c>
      <c r="KJ73" s="177">
        <v>1.3698630136986301E-2</v>
      </c>
      <c r="KK73" s="177">
        <v>0</v>
      </c>
      <c r="KL73" s="177">
        <v>0</v>
      </c>
      <c r="KM73" s="176">
        <v>73</v>
      </c>
      <c r="KN73" s="180">
        <v>0.87951807228915657</v>
      </c>
    </row>
    <row r="74" spans="1:300" s="150" customFormat="1" ht="24" customHeight="1" x14ac:dyDescent="0.25">
      <c r="A74" s="181">
        <v>216</v>
      </c>
      <c r="B74" s="182" t="s">
        <v>327</v>
      </c>
      <c r="C74" s="183" t="s">
        <v>4</v>
      </c>
      <c r="D74" s="183" t="s">
        <v>2</v>
      </c>
      <c r="E74" s="184">
        <v>32</v>
      </c>
      <c r="F74" s="185">
        <v>0.13333333333333333</v>
      </c>
      <c r="G74" s="185">
        <v>0.8666666666666667</v>
      </c>
      <c r="H74" s="184">
        <v>30</v>
      </c>
      <c r="I74" s="185">
        <v>0.9375</v>
      </c>
      <c r="J74" s="185">
        <v>0.91666666666666663</v>
      </c>
      <c r="K74" s="185">
        <v>8.3333333333333329E-2</v>
      </c>
      <c r="L74" s="184">
        <v>24</v>
      </c>
      <c r="M74" s="185">
        <v>0.75</v>
      </c>
      <c r="N74" s="185">
        <v>0.83333333333333337</v>
      </c>
      <c r="O74" s="185">
        <v>0.16666666666666666</v>
      </c>
      <c r="P74" s="184">
        <v>24</v>
      </c>
      <c r="Q74" s="185">
        <v>0.75</v>
      </c>
      <c r="R74" s="185">
        <v>0.27586206896551724</v>
      </c>
      <c r="S74" s="185">
        <v>0.10344827586206896</v>
      </c>
      <c r="T74" s="185">
        <v>0.72413793103448276</v>
      </c>
      <c r="U74" s="185">
        <v>6.8965517241379309E-2</v>
      </c>
      <c r="V74" s="185">
        <v>0.17241379310344829</v>
      </c>
      <c r="W74" s="185">
        <v>6.8965517241379309E-2</v>
      </c>
      <c r="X74" s="185">
        <v>6.8965517241379309E-2</v>
      </c>
      <c r="Y74" s="185">
        <v>0.10344827586206896</v>
      </c>
      <c r="Z74" s="185">
        <v>0.10344827586206896</v>
      </c>
      <c r="AA74" s="185">
        <v>3.4482758620689655E-2</v>
      </c>
      <c r="AB74" s="185">
        <v>3.4482758620689655E-2</v>
      </c>
      <c r="AC74" s="185">
        <v>6.8965517241379309E-2</v>
      </c>
      <c r="AD74" s="184">
        <v>29</v>
      </c>
      <c r="AE74" s="185">
        <v>0.90625</v>
      </c>
      <c r="AF74" s="185">
        <v>0.65625</v>
      </c>
      <c r="AG74" s="184">
        <v>21</v>
      </c>
      <c r="AH74" s="185">
        <v>0.29629629629629628</v>
      </c>
      <c r="AI74" s="185">
        <v>0.40740740740740738</v>
      </c>
      <c r="AJ74" s="185">
        <v>0.25925925925925924</v>
      </c>
      <c r="AK74" s="185">
        <v>0.1851851851851852</v>
      </c>
      <c r="AL74" s="185">
        <v>0.37037037037037041</v>
      </c>
      <c r="AM74" s="185">
        <v>0.11111111111111112</v>
      </c>
      <c r="AN74" s="185">
        <v>0.25925925925925924</v>
      </c>
      <c r="AO74" s="185">
        <v>0.1851851851851852</v>
      </c>
      <c r="AP74" s="185">
        <v>3.7037037037037035E-2</v>
      </c>
      <c r="AQ74" s="185">
        <v>0.11111111111111112</v>
      </c>
      <c r="AR74" s="184">
        <v>27</v>
      </c>
      <c r="AS74" s="185">
        <v>0.84375</v>
      </c>
      <c r="AT74" s="186">
        <v>9.8000000000000007</v>
      </c>
      <c r="AU74" s="184">
        <v>30</v>
      </c>
      <c r="AV74" s="185">
        <v>0.9375</v>
      </c>
      <c r="AW74" s="186">
        <v>9.9655172413793096</v>
      </c>
      <c r="AX74" s="184">
        <v>29</v>
      </c>
      <c r="AY74" s="185">
        <v>0.90625</v>
      </c>
      <c r="AZ74" s="186">
        <v>9.931034482758621</v>
      </c>
      <c r="BA74" s="184">
        <v>29</v>
      </c>
      <c r="BB74" s="185">
        <v>0.90625</v>
      </c>
      <c r="BC74" s="185">
        <v>0.75862068965517238</v>
      </c>
      <c r="BD74" s="185">
        <v>0.24137931034482757</v>
      </c>
      <c r="BE74" s="185">
        <v>0</v>
      </c>
      <c r="BF74" s="185">
        <v>0</v>
      </c>
      <c r="BG74" s="185">
        <v>0</v>
      </c>
      <c r="BH74" s="184">
        <v>29</v>
      </c>
      <c r="BI74" s="185">
        <v>0.90625</v>
      </c>
      <c r="BJ74" s="185">
        <v>0.83333333333333326</v>
      </c>
      <c r="BK74" s="185">
        <v>0.16666666666666669</v>
      </c>
      <c r="BL74" s="185">
        <v>0</v>
      </c>
      <c r="BM74" s="185">
        <v>0</v>
      </c>
      <c r="BN74" s="185">
        <v>0</v>
      </c>
      <c r="BO74" s="184">
        <v>30</v>
      </c>
      <c r="BP74" s="185">
        <v>0.9375</v>
      </c>
      <c r="BQ74" s="185">
        <v>0.70967741935483863</v>
      </c>
      <c r="BR74" s="185">
        <v>0.22580645161290319</v>
      </c>
      <c r="BS74" s="185">
        <v>6.4516129032258063E-2</v>
      </c>
      <c r="BT74" s="185">
        <v>0</v>
      </c>
      <c r="BU74" s="185">
        <v>0</v>
      </c>
      <c r="BV74" s="184">
        <v>31</v>
      </c>
      <c r="BW74" s="185">
        <v>0.96875</v>
      </c>
      <c r="BX74" s="185">
        <v>0.86206896551724133</v>
      </c>
      <c r="BY74" s="185">
        <v>0.10344827586206896</v>
      </c>
      <c r="BZ74" s="185">
        <v>3.4482758620689655E-2</v>
      </c>
      <c r="CA74" s="185">
        <v>0</v>
      </c>
      <c r="CB74" s="185">
        <v>0</v>
      </c>
      <c r="CC74" s="184">
        <v>29</v>
      </c>
      <c r="CD74" s="185">
        <v>0.90625</v>
      </c>
      <c r="CE74" s="185">
        <v>0.76666666666666672</v>
      </c>
      <c r="CF74" s="185">
        <v>0.2</v>
      </c>
      <c r="CG74" s="185">
        <v>0</v>
      </c>
      <c r="CH74" s="185">
        <v>0</v>
      </c>
      <c r="CI74" s="185">
        <v>3.3333333333333333E-2</v>
      </c>
      <c r="CJ74" s="184">
        <v>30</v>
      </c>
      <c r="CK74" s="185">
        <v>0.9375</v>
      </c>
      <c r="CL74" s="185">
        <v>0.96666666666666667</v>
      </c>
      <c r="CM74" s="185">
        <v>3.3333333333333333E-2</v>
      </c>
      <c r="CN74" s="185">
        <v>0</v>
      </c>
      <c r="CO74" s="185">
        <v>0</v>
      </c>
      <c r="CP74" s="185">
        <v>0</v>
      </c>
      <c r="CQ74" s="184">
        <v>30</v>
      </c>
      <c r="CR74" s="185">
        <v>0.9375</v>
      </c>
      <c r="CS74" s="185">
        <v>0.85185185185185186</v>
      </c>
      <c r="CT74" s="185">
        <v>0.14814814814814814</v>
      </c>
      <c r="CU74" s="185">
        <v>0</v>
      </c>
      <c r="CV74" s="185">
        <v>0</v>
      </c>
      <c r="CW74" s="185">
        <v>0</v>
      </c>
      <c r="CX74" s="184">
        <v>27</v>
      </c>
      <c r="CY74" s="185">
        <v>0.84375</v>
      </c>
      <c r="CZ74" s="185">
        <v>0.70370370370370372</v>
      </c>
      <c r="DA74" s="185">
        <v>0.25925925925925924</v>
      </c>
      <c r="DB74" s="185">
        <v>0</v>
      </c>
      <c r="DC74" s="185">
        <v>0</v>
      </c>
      <c r="DD74" s="185">
        <v>3.7037037037037035E-2</v>
      </c>
      <c r="DE74" s="184">
        <v>27</v>
      </c>
      <c r="DF74" s="185">
        <v>0.84375</v>
      </c>
      <c r="DG74" s="185">
        <v>0.69999999999999984</v>
      </c>
      <c r="DH74" s="185">
        <v>0.3</v>
      </c>
      <c r="DI74" s="185">
        <v>0</v>
      </c>
      <c r="DJ74" s="185">
        <v>0</v>
      </c>
      <c r="DK74" s="185">
        <v>0</v>
      </c>
      <c r="DL74" s="184">
        <v>20</v>
      </c>
      <c r="DM74" s="185">
        <v>0.625</v>
      </c>
      <c r="DN74" s="185">
        <v>0.74999999999999989</v>
      </c>
      <c r="DO74" s="185">
        <v>0.25</v>
      </c>
      <c r="DP74" s="185">
        <v>0</v>
      </c>
      <c r="DQ74" s="185">
        <v>0</v>
      </c>
      <c r="DR74" s="185">
        <v>0</v>
      </c>
      <c r="DS74" s="184">
        <v>20</v>
      </c>
      <c r="DT74" s="185">
        <v>0.625</v>
      </c>
      <c r="DU74" s="185">
        <v>0.74999999999999989</v>
      </c>
      <c r="DV74" s="185">
        <v>0.25</v>
      </c>
      <c r="DW74" s="185">
        <v>0</v>
      </c>
      <c r="DX74" s="185">
        <v>0</v>
      </c>
      <c r="DY74" s="185">
        <v>0</v>
      </c>
      <c r="DZ74" s="184">
        <v>20</v>
      </c>
      <c r="EA74" s="185">
        <v>0.625</v>
      </c>
      <c r="EB74" s="185">
        <v>0.73913043478260865</v>
      </c>
      <c r="EC74" s="185">
        <v>0.2608695652173913</v>
      </c>
      <c r="ED74" s="185">
        <v>0</v>
      </c>
      <c r="EE74" s="185">
        <v>0</v>
      </c>
      <c r="EF74" s="185">
        <v>0</v>
      </c>
      <c r="EG74" s="184">
        <v>23</v>
      </c>
      <c r="EH74" s="185">
        <v>0.71875</v>
      </c>
      <c r="EI74" s="185">
        <v>0.93103448275862066</v>
      </c>
      <c r="EJ74" s="185">
        <v>6.8965517241379309E-2</v>
      </c>
      <c r="EK74" s="185">
        <v>0</v>
      </c>
      <c r="EL74" s="185">
        <v>0</v>
      </c>
      <c r="EM74" s="185">
        <v>0</v>
      </c>
      <c r="EN74" s="184">
        <v>29</v>
      </c>
      <c r="EO74" s="185">
        <v>0.90625</v>
      </c>
      <c r="EP74" s="185">
        <v>0.85714285714285721</v>
      </c>
      <c r="EQ74" s="185">
        <v>0.14285714285714285</v>
      </c>
      <c r="ER74" s="185">
        <v>0</v>
      </c>
      <c r="ES74" s="185">
        <v>0</v>
      </c>
      <c r="ET74" s="185">
        <v>0</v>
      </c>
      <c r="EU74" s="184">
        <v>21</v>
      </c>
      <c r="EV74" s="185">
        <v>0.65625</v>
      </c>
      <c r="EW74" s="185">
        <v>0.89473684210526316</v>
      </c>
      <c r="EX74" s="185">
        <v>0.10526315789473685</v>
      </c>
      <c r="EY74" s="185">
        <v>0</v>
      </c>
      <c r="EZ74" s="185">
        <v>0</v>
      </c>
      <c r="FA74" s="185">
        <v>0</v>
      </c>
      <c r="FB74" s="184">
        <v>19</v>
      </c>
      <c r="FC74" s="185">
        <v>0.59375</v>
      </c>
      <c r="FD74" s="185">
        <v>0.89999999999999991</v>
      </c>
      <c r="FE74" s="185">
        <v>9.9999999999999992E-2</v>
      </c>
      <c r="FF74" s="185">
        <v>0</v>
      </c>
      <c r="FG74" s="185">
        <v>0</v>
      </c>
      <c r="FH74" s="185">
        <v>0</v>
      </c>
      <c r="FI74" s="184">
        <v>20</v>
      </c>
      <c r="FJ74" s="185">
        <v>0.625</v>
      </c>
      <c r="FK74" s="185">
        <v>0.85714285714285721</v>
      </c>
      <c r="FL74" s="185">
        <v>0.14285714285714285</v>
      </c>
      <c r="FM74" s="185">
        <v>0</v>
      </c>
      <c r="FN74" s="185">
        <v>0</v>
      </c>
      <c r="FO74" s="185">
        <v>0</v>
      </c>
      <c r="FP74" s="184">
        <v>21</v>
      </c>
      <c r="FQ74" s="185">
        <v>0.65625</v>
      </c>
      <c r="FR74" s="185">
        <v>0.6875</v>
      </c>
      <c r="FS74" s="185">
        <v>0.3125</v>
      </c>
      <c r="FT74" s="185">
        <v>0</v>
      </c>
      <c r="FU74" s="185">
        <v>0</v>
      </c>
      <c r="FV74" s="185">
        <v>0</v>
      </c>
      <c r="FW74" s="184">
        <v>16</v>
      </c>
      <c r="FX74" s="185">
        <v>0.5</v>
      </c>
      <c r="FY74" s="185">
        <v>0.73684210526315785</v>
      </c>
      <c r="FZ74" s="185">
        <v>0.2105263157894737</v>
      </c>
      <c r="GA74" s="185">
        <v>5.2631578947368425E-2</v>
      </c>
      <c r="GB74" s="185">
        <v>0</v>
      </c>
      <c r="GC74" s="185">
        <v>0</v>
      </c>
      <c r="GD74" s="184">
        <v>19</v>
      </c>
      <c r="GE74" s="185">
        <v>0.59375</v>
      </c>
      <c r="GF74" s="185">
        <v>0.73333333333333328</v>
      </c>
      <c r="GG74" s="185">
        <v>0.2</v>
      </c>
      <c r="GH74" s="185">
        <v>6.6666666666666666E-2</v>
      </c>
      <c r="GI74" s="185">
        <v>0</v>
      </c>
      <c r="GJ74" s="185">
        <v>0</v>
      </c>
      <c r="GK74" s="184">
        <v>15</v>
      </c>
      <c r="GL74" s="185">
        <v>0.46875</v>
      </c>
      <c r="GM74" s="187">
        <v>0.85714285714285721</v>
      </c>
      <c r="GN74" s="187">
        <v>0.14285714285714288</v>
      </c>
      <c r="GO74" s="187">
        <v>0</v>
      </c>
      <c r="GP74" s="187">
        <v>0</v>
      </c>
      <c r="GQ74" s="187">
        <v>0</v>
      </c>
      <c r="GR74" s="184">
        <v>7</v>
      </c>
      <c r="GS74" s="185">
        <v>0.21875</v>
      </c>
      <c r="GT74" s="187">
        <v>0.79999999999999993</v>
      </c>
      <c r="GU74" s="187">
        <v>0.19999999999999998</v>
      </c>
      <c r="GV74" s="187">
        <v>0</v>
      </c>
      <c r="GW74" s="187">
        <v>0</v>
      </c>
      <c r="GX74" s="187">
        <v>0</v>
      </c>
      <c r="GY74" s="184">
        <v>5</v>
      </c>
      <c r="GZ74" s="185">
        <v>0.15625</v>
      </c>
      <c r="HA74" s="187">
        <v>0.79999999999999993</v>
      </c>
      <c r="HB74" s="187">
        <v>0.19999999999999998</v>
      </c>
      <c r="HC74" s="187">
        <v>0</v>
      </c>
      <c r="HD74" s="187">
        <v>0</v>
      </c>
      <c r="HE74" s="187">
        <v>0</v>
      </c>
      <c r="HF74" s="184">
        <v>5</v>
      </c>
      <c r="HG74" s="185">
        <v>0.15625</v>
      </c>
      <c r="HH74" s="186">
        <v>9.7142857142857135</v>
      </c>
      <c r="HI74" s="184">
        <v>28</v>
      </c>
      <c r="HJ74" s="185">
        <v>0.875</v>
      </c>
      <c r="HK74" s="185">
        <v>0.76666666666666672</v>
      </c>
      <c r="HL74" s="185">
        <v>0.13333333333333333</v>
      </c>
      <c r="HM74" s="185">
        <v>0.1</v>
      </c>
      <c r="HN74" s="185">
        <v>0</v>
      </c>
      <c r="HO74" s="185">
        <v>0</v>
      </c>
      <c r="HP74" s="184">
        <v>30</v>
      </c>
      <c r="HQ74" s="185">
        <v>0.9375</v>
      </c>
      <c r="HR74" s="185">
        <v>0.64516129032258063</v>
      </c>
      <c r="HS74" s="185">
        <v>3.2258064516129031E-2</v>
      </c>
      <c r="HT74" s="185">
        <v>0</v>
      </c>
      <c r="HU74" s="185">
        <v>3.2258064516129031E-2</v>
      </c>
      <c r="HV74" s="185">
        <v>0</v>
      </c>
      <c r="HW74" s="185">
        <v>0</v>
      </c>
      <c r="HX74" s="185">
        <v>0</v>
      </c>
      <c r="HY74" s="185">
        <v>3.2258064516129031E-2</v>
      </c>
      <c r="HZ74" s="185">
        <v>3.2258064516129031E-2</v>
      </c>
      <c r="IA74" s="185">
        <v>0.32258064516129031</v>
      </c>
      <c r="IB74" s="184">
        <v>31</v>
      </c>
      <c r="IC74" s="185">
        <v>0.96875</v>
      </c>
      <c r="ID74" s="186">
        <v>3.36</v>
      </c>
      <c r="IE74" s="184">
        <v>25</v>
      </c>
      <c r="IF74" s="185">
        <v>0.78125</v>
      </c>
      <c r="IG74" s="185">
        <v>0.4375</v>
      </c>
      <c r="IH74" s="185">
        <v>1</v>
      </c>
      <c r="II74" s="185">
        <v>0</v>
      </c>
      <c r="IJ74" s="184">
        <v>26</v>
      </c>
      <c r="IK74" s="185">
        <v>0.8125</v>
      </c>
      <c r="IL74" s="185">
        <v>1</v>
      </c>
      <c r="IM74" s="185">
        <v>0</v>
      </c>
      <c r="IN74" s="184">
        <v>20</v>
      </c>
      <c r="IO74" s="185">
        <v>0.625</v>
      </c>
      <c r="IP74" s="185">
        <v>1</v>
      </c>
      <c r="IQ74" s="185">
        <v>0</v>
      </c>
      <c r="IR74" s="184">
        <v>22</v>
      </c>
      <c r="IS74" s="185">
        <v>0.6875</v>
      </c>
      <c r="IT74" s="185">
        <v>1</v>
      </c>
      <c r="IU74" s="185">
        <v>0</v>
      </c>
      <c r="IV74" s="184">
        <v>28</v>
      </c>
      <c r="IW74" s="185">
        <v>0.875</v>
      </c>
      <c r="IX74" s="185">
        <v>1</v>
      </c>
      <c r="IY74" s="185">
        <v>0</v>
      </c>
      <c r="IZ74" s="184">
        <v>28</v>
      </c>
      <c r="JA74" s="185">
        <v>0.875</v>
      </c>
      <c r="JB74" s="185">
        <v>0.25</v>
      </c>
      <c r="JC74" s="185">
        <v>0.48387096774193544</v>
      </c>
      <c r="JD74" s="185">
        <v>0.5161290322580645</v>
      </c>
      <c r="JE74" s="184">
        <v>31</v>
      </c>
      <c r="JF74" s="185">
        <v>0.96875</v>
      </c>
      <c r="JG74" s="185">
        <v>0.1851851851851852</v>
      </c>
      <c r="JH74" s="185">
        <v>7.407407407407407E-2</v>
      </c>
      <c r="JI74" s="185">
        <v>0.22222222222222224</v>
      </c>
      <c r="JJ74" s="185">
        <v>0.37037037037037041</v>
      </c>
      <c r="JK74" s="185">
        <v>0.14814814814814814</v>
      </c>
      <c r="JL74" s="184">
        <v>27</v>
      </c>
      <c r="JM74" s="185">
        <v>0.84375</v>
      </c>
      <c r="JN74" s="184">
        <v>23</v>
      </c>
      <c r="JO74" s="185">
        <v>0.71875</v>
      </c>
      <c r="JP74" s="185" t="s">
        <v>232</v>
      </c>
      <c r="JQ74" s="185" t="s">
        <v>232</v>
      </c>
      <c r="JR74" s="185" t="s">
        <v>232</v>
      </c>
      <c r="JS74" s="185" t="s">
        <v>232</v>
      </c>
      <c r="JT74" s="185" t="s">
        <v>232</v>
      </c>
      <c r="JU74" s="184">
        <v>0</v>
      </c>
      <c r="JV74" s="185">
        <v>0</v>
      </c>
      <c r="JW74" s="185">
        <v>0</v>
      </c>
      <c r="JX74" s="185">
        <v>0</v>
      </c>
      <c r="JY74" s="185">
        <v>0</v>
      </c>
      <c r="JZ74" s="185">
        <v>1</v>
      </c>
      <c r="KA74" s="185">
        <v>0</v>
      </c>
      <c r="KB74" s="184">
        <v>31</v>
      </c>
      <c r="KC74" s="185">
        <v>0.96875</v>
      </c>
      <c r="KD74" s="185">
        <v>0.70370370370370372</v>
      </c>
      <c r="KE74" s="185">
        <v>0.11111111111111112</v>
      </c>
      <c r="KF74" s="185">
        <v>0.1851851851851852</v>
      </c>
      <c r="KG74" s="185">
        <v>3.7037037037037035E-2</v>
      </c>
      <c r="KH74" s="185">
        <v>0</v>
      </c>
      <c r="KI74" s="185">
        <v>0</v>
      </c>
      <c r="KJ74" s="185">
        <v>0</v>
      </c>
      <c r="KK74" s="185">
        <v>3.7037037037037035E-2</v>
      </c>
      <c r="KL74" s="185">
        <v>3.7037037037037035E-2</v>
      </c>
      <c r="KM74" s="184">
        <v>27</v>
      </c>
      <c r="KN74" s="188">
        <v>0.84375</v>
      </c>
    </row>
    <row r="75" spans="1:300" s="150" customFormat="1" ht="24" customHeight="1" x14ac:dyDescent="0.25">
      <c r="A75" s="173">
        <v>217</v>
      </c>
      <c r="B75" s="174" t="s">
        <v>336</v>
      </c>
      <c r="C75" s="175" t="s">
        <v>5</v>
      </c>
      <c r="D75" s="175" t="s">
        <v>2</v>
      </c>
      <c r="E75" s="176">
        <v>31</v>
      </c>
      <c r="F75" s="177">
        <v>0.23333333333333334</v>
      </c>
      <c r="G75" s="177">
        <v>0.76666666666666661</v>
      </c>
      <c r="H75" s="176">
        <v>30</v>
      </c>
      <c r="I75" s="177">
        <v>0.967741935483871</v>
      </c>
      <c r="J75" s="177">
        <v>0.83333333333333326</v>
      </c>
      <c r="K75" s="177">
        <v>0.16666666666666666</v>
      </c>
      <c r="L75" s="176">
        <v>24</v>
      </c>
      <c r="M75" s="177">
        <v>0.77419354838709675</v>
      </c>
      <c r="N75" s="177">
        <v>0.39130434782608692</v>
      </c>
      <c r="O75" s="177">
        <v>0.60869565217391308</v>
      </c>
      <c r="P75" s="176">
        <v>23</v>
      </c>
      <c r="Q75" s="177">
        <v>0.74193548387096775</v>
      </c>
      <c r="R75" s="177">
        <v>0.76666666666666661</v>
      </c>
      <c r="S75" s="177">
        <v>6.6666666666666666E-2</v>
      </c>
      <c r="T75" s="177">
        <v>6.6666666666666666E-2</v>
      </c>
      <c r="U75" s="177">
        <v>0</v>
      </c>
      <c r="V75" s="177">
        <v>0.26666666666666666</v>
      </c>
      <c r="W75" s="177">
        <v>0</v>
      </c>
      <c r="X75" s="177">
        <v>3.3333333333333333E-2</v>
      </c>
      <c r="Y75" s="177">
        <v>0.16666666666666666</v>
      </c>
      <c r="Z75" s="177">
        <v>0.1</v>
      </c>
      <c r="AA75" s="177">
        <v>0</v>
      </c>
      <c r="AB75" s="177">
        <v>0</v>
      </c>
      <c r="AC75" s="177">
        <v>0</v>
      </c>
      <c r="AD75" s="176">
        <v>30</v>
      </c>
      <c r="AE75" s="177">
        <v>0.967741935483871</v>
      </c>
      <c r="AF75" s="177">
        <v>0.90322580645161288</v>
      </c>
      <c r="AG75" s="176">
        <v>28</v>
      </c>
      <c r="AH75" s="177">
        <v>0.5</v>
      </c>
      <c r="AI75" s="177">
        <v>3.3333333333333333E-2</v>
      </c>
      <c r="AJ75" s="177">
        <v>3.3333333333333333E-2</v>
      </c>
      <c r="AK75" s="177">
        <v>0.66666666666666663</v>
      </c>
      <c r="AL75" s="177">
        <v>0.33333333333333331</v>
      </c>
      <c r="AM75" s="177">
        <v>0.36666666666666664</v>
      </c>
      <c r="AN75" s="177">
        <v>0.33333333333333331</v>
      </c>
      <c r="AO75" s="177">
        <v>0.1</v>
      </c>
      <c r="AP75" s="177">
        <v>0.1</v>
      </c>
      <c r="AQ75" s="177">
        <v>3.3333333333333333E-2</v>
      </c>
      <c r="AR75" s="176">
        <v>30</v>
      </c>
      <c r="AS75" s="177">
        <v>0.967741935483871</v>
      </c>
      <c r="AT75" s="178">
        <v>9.9333333333333336</v>
      </c>
      <c r="AU75" s="176">
        <v>30</v>
      </c>
      <c r="AV75" s="177">
        <v>0.967741935483871</v>
      </c>
      <c r="AW75" s="178">
        <v>9.9333333333333336</v>
      </c>
      <c r="AX75" s="176">
        <v>30</v>
      </c>
      <c r="AY75" s="177">
        <v>0.967741935483871</v>
      </c>
      <c r="AZ75" s="178">
        <v>9.9333333333333336</v>
      </c>
      <c r="BA75" s="176">
        <v>30</v>
      </c>
      <c r="BB75" s="177">
        <v>0.967741935483871</v>
      </c>
      <c r="BC75" s="177">
        <v>0.70967741935483875</v>
      </c>
      <c r="BD75" s="177">
        <v>0.19354838709677422</v>
      </c>
      <c r="BE75" s="177">
        <v>6.4516129032258063E-2</v>
      </c>
      <c r="BF75" s="177">
        <v>3.2258064516129031E-2</v>
      </c>
      <c r="BG75" s="177">
        <v>0</v>
      </c>
      <c r="BH75" s="176">
        <v>31</v>
      </c>
      <c r="BI75" s="177">
        <v>1</v>
      </c>
      <c r="BJ75" s="177">
        <v>0.93548387096774199</v>
      </c>
      <c r="BK75" s="177">
        <v>3.2258064516129031E-2</v>
      </c>
      <c r="BL75" s="177">
        <v>0</v>
      </c>
      <c r="BM75" s="177">
        <v>3.2258064516129031E-2</v>
      </c>
      <c r="BN75" s="177">
        <v>0</v>
      </c>
      <c r="BO75" s="176">
        <v>31</v>
      </c>
      <c r="BP75" s="177">
        <v>1</v>
      </c>
      <c r="BQ75" s="177">
        <v>0.93548387096774199</v>
      </c>
      <c r="BR75" s="177">
        <v>6.4516129032258063E-2</v>
      </c>
      <c r="BS75" s="177">
        <v>0</v>
      </c>
      <c r="BT75" s="177">
        <v>0</v>
      </c>
      <c r="BU75" s="177">
        <v>0</v>
      </c>
      <c r="BV75" s="176">
        <v>31</v>
      </c>
      <c r="BW75" s="177">
        <v>1</v>
      </c>
      <c r="BX75" s="177">
        <v>0.93548387096774199</v>
      </c>
      <c r="BY75" s="177">
        <v>6.4516129032258063E-2</v>
      </c>
      <c r="BZ75" s="177">
        <v>0</v>
      </c>
      <c r="CA75" s="177">
        <v>0</v>
      </c>
      <c r="CB75" s="177">
        <v>0</v>
      </c>
      <c r="CC75" s="176">
        <v>31</v>
      </c>
      <c r="CD75" s="177">
        <v>1</v>
      </c>
      <c r="CE75" s="177">
        <v>0.72413793103448276</v>
      </c>
      <c r="CF75" s="177">
        <v>0.20689655172413796</v>
      </c>
      <c r="CG75" s="177">
        <v>3.4482758620689655E-2</v>
      </c>
      <c r="CH75" s="177">
        <v>3.4482758620689655E-2</v>
      </c>
      <c r="CI75" s="177">
        <v>0</v>
      </c>
      <c r="CJ75" s="176">
        <v>29</v>
      </c>
      <c r="CK75" s="177">
        <v>0.93548387096774188</v>
      </c>
      <c r="CL75" s="177">
        <v>0.93103448275862066</v>
      </c>
      <c r="CM75" s="177">
        <v>6.8965517241379309E-2</v>
      </c>
      <c r="CN75" s="177">
        <v>0</v>
      </c>
      <c r="CO75" s="177">
        <v>0</v>
      </c>
      <c r="CP75" s="177">
        <v>0</v>
      </c>
      <c r="CQ75" s="176">
        <v>29</v>
      </c>
      <c r="CR75" s="177">
        <v>0.93548387096774188</v>
      </c>
      <c r="CS75" s="177">
        <v>0.78571428571428559</v>
      </c>
      <c r="CT75" s="177">
        <v>0.2142857142857143</v>
      </c>
      <c r="CU75" s="177">
        <v>0</v>
      </c>
      <c r="CV75" s="177">
        <v>0</v>
      </c>
      <c r="CW75" s="177">
        <v>0</v>
      </c>
      <c r="CX75" s="176">
        <v>14</v>
      </c>
      <c r="CY75" s="177">
        <v>0.45161290322580644</v>
      </c>
      <c r="CZ75" s="177">
        <v>0.66666666666666663</v>
      </c>
      <c r="DA75" s="177">
        <v>0.33333333333333331</v>
      </c>
      <c r="DB75" s="177">
        <v>0</v>
      </c>
      <c r="DC75" s="177">
        <v>0</v>
      </c>
      <c r="DD75" s="177">
        <v>0</v>
      </c>
      <c r="DE75" s="176">
        <v>6</v>
      </c>
      <c r="DF75" s="177">
        <v>0.19354838709677419</v>
      </c>
      <c r="DG75" s="177">
        <v>0.71428571428571419</v>
      </c>
      <c r="DH75" s="177">
        <v>0.2857142857142857</v>
      </c>
      <c r="DI75" s="177">
        <v>0</v>
      </c>
      <c r="DJ75" s="177">
        <v>0</v>
      </c>
      <c r="DK75" s="177">
        <v>0</v>
      </c>
      <c r="DL75" s="176">
        <v>14</v>
      </c>
      <c r="DM75" s="177">
        <v>0.45161290322580644</v>
      </c>
      <c r="DN75" s="177">
        <v>0.64285714285714279</v>
      </c>
      <c r="DO75" s="177">
        <v>0.3571428571428571</v>
      </c>
      <c r="DP75" s="177">
        <v>0</v>
      </c>
      <c r="DQ75" s="177">
        <v>0</v>
      </c>
      <c r="DR75" s="177">
        <v>0</v>
      </c>
      <c r="DS75" s="176">
        <v>14</v>
      </c>
      <c r="DT75" s="177">
        <v>0.45161290322580644</v>
      </c>
      <c r="DU75" s="177">
        <v>0.5714285714285714</v>
      </c>
      <c r="DV75" s="177">
        <v>0.2857142857142857</v>
      </c>
      <c r="DW75" s="177">
        <v>0.14285714285714285</v>
      </c>
      <c r="DX75" s="177">
        <v>0</v>
      </c>
      <c r="DY75" s="177">
        <v>0</v>
      </c>
      <c r="DZ75" s="176">
        <v>7</v>
      </c>
      <c r="EA75" s="177">
        <v>0.22580645161290322</v>
      </c>
      <c r="EB75" s="177">
        <v>0.44444444444444448</v>
      </c>
      <c r="EC75" s="177">
        <v>0.44444444444444448</v>
      </c>
      <c r="ED75" s="177">
        <v>0.11111111111111112</v>
      </c>
      <c r="EE75" s="177">
        <v>0</v>
      </c>
      <c r="EF75" s="177">
        <v>0</v>
      </c>
      <c r="EG75" s="176">
        <v>9</v>
      </c>
      <c r="EH75" s="177">
        <v>0.29032258064516131</v>
      </c>
      <c r="EI75" s="177">
        <v>0.967741935483871</v>
      </c>
      <c r="EJ75" s="177">
        <v>3.2258064516129031E-2</v>
      </c>
      <c r="EK75" s="177">
        <v>0</v>
      </c>
      <c r="EL75" s="177">
        <v>0</v>
      </c>
      <c r="EM75" s="177">
        <v>0</v>
      </c>
      <c r="EN75" s="176">
        <v>31</v>
      </c>
      <c r="EO75" s="177">
        <v>1</v>
      </c>
      <c r="EP75" s="177">
        <v>0.75</v>
      </c>
      <c r="EQ75" s="177">
        <v>0.25</v>
      </c>
      <c r="ER75" s="177">
        <v>0</v>
      </c>
      <c r="ES75" s="177">
        <v>0</v>
      </c>
      <c r="ET75" s="177">
        <v>0</v>
      </c>
      <c r="EU75" s="176">
        <v>20</v>
      </c>
      <c r="EV75" s="177">
        <v>0.64516129032258063</v>
      </c>
      <c r="EW75" s="177">
        <v>0.88235294117647056</v>
      </c>
      <c r="EX75" s="177">
        <v>0.11764705882352941</v>
      </c>
      <c r="EY75" s="177">
        <v>0</v>
      </c>
      <c r="EZ75" s="177">
        <v>0</v>
      </c>
      <c r="FA75" s="177">
        <v>0</v>
      </c>
      <c r="FB75" s="176">
        <v>17</v>
      </c>
      <c r="FC75" s="177">
        <v>0.54838709677419351</v>
      </c>
      <c r="FD75" s="177">
        <v>0.96153846153846145</v>
      </c>
      <c r="FE75" s="177">
        <v>3.8461538461538457E-2</v>
      </c>
      <c r="FF75" s="177">
        <v>0</v>
      </c>
      <c r="FG75" s="177">
        <v>0</v>
      </c>
      <c r="FH75" s="177">
        <v>0</v>
      </c>
      <c r="FI75" s="176">
        <v>26</v>
      </c>
      <c r="FJ75" s="177">
        <v>0.83870967741935487</v>
      </c>
      <c r="FK75" s="177">
        <v>1</v>
      </c>
      <c r="FL75" s="177">
        <v>0</v>
      </c>
      <c r="FM75" s="177">
        <v>0</v>
      </c>
      <c r="FN75" s="177">
        <v>0</v>
      </c>
      <c r="FO75" s="177">
        <v>0</v>
      </c>
      <c r="FP75" s="176">
        <v>27</v>
      </c>
      <c r="FQ75" s="177">
        <v>0.87096774193548387</v>
      </c>
      <c r="FR75" s="177">
        <v>1</v>
      </c>
      <c r="FS75" s="177">
        <v>0</v>
      </c>
      <c r="FT75" s="177">
        <v>0</v>
      </c>
      <c r="FU75" s="177">
        <v>0</v>
      </c>
      <c r="FV75" s="177">
        <v>0</v>
      </c>
      <c r="FW75" s="176">
        <v>2</v>
      </c>
      <c r="FX75" s="177">
        <v>6.4516129032258063E-2</v>
      </c>
      <c r="FY75" s="177">
        <v>0.8125</v>
      </c>
      <c r="FZ75" s="177">
        <v>0.18750000000000003</v>
      </c>
      <c r="GA75" s="177">
        <v>0</v>
      </c>
      <c r="GB75" s="177">
        <v>0</v>
      </c>
      <c r="GC75" s="177">
        <v>0</v>
      </c>
      <c r="GD75" s="176">
        <v>16</v>
      </c>
      <c r="GE75" s="177">
        <v>0.5161290322580645</v>
      </c>
      <c r="GF75" s="177">
        <v>0.5</v>
      </c>
      <c r="GG75" s="177">
        <v>0</v>
      </c>
      <c r="GH75" s="177">
        <v>0</v>
      </c>
      <c r="GI75" s="177">
        <v>0</v>
      </c>
      <c r="GJ75" s="177">
        <v>0.5</v>
      </c>
      <c r="GK75" s="176">
        <v>2</v>
      </c>
      <c r="GL75" s="177">
        <v>6.4516129032258063E-2</v>
      </c>
      <c r="GM75" s="179">
        <v>1</v>
      </c>
      <c r="GN75" s="179">
        <v>0</v>
      </c>
      <c r="GO75" s="179">
        <v>0</v>
      </c>
      <c r="GP75" s="179">
        <v>0</v>
      </c>
      <c r="GQ75" s="179">
        <v>0</v>
      </c>
      <c r="GR75" s="176">
        <v>3</v>
      </c>
      <c r="GS75" s="177">
        <v>9.6774193548387094E-2</v>
      </c>
      <c r="GT75" s="179">
        <v>1</v>
      </c>
      <c r="GU75" s="179">
        <v>0</v>
      </c>
      <c r="GV75" s="179">
        <v>0</v>
      </c>
      <c r="GW75" s="179">
        <v>0</v>
      </c>
      <c r="GX75" s="179">
        <v>0</v>
      </c>
      <c r="GY75" s="176">
        <v>2</v>
      </c>
      <c r="GZ75" s="177">
        <v>6.4516129032258063E-2</v>
      </c>
      <c r="HA75" s="179">
        <v>1</v>
      </c>
      <c r="HB75" s="179">
        <v>0</v>
      </c>
      <c r="HC75" s="179">
        <v>0</v>
      </c>
      <c r="HD75" s="179">
        <v>0</v>
      </c>
      <c r="HE75" s="179">
        <v>0</v>
      </c>
      <c r="HF75" s="176">
        <v>2</v>
      </c>
      <c r="HG75" s="177">
        <v>6.4516129032258063E-2</v>
      </c>
      <c r="HH75" s="178">
        <v>9.6666666666666661</v>
      </c>
      <c r="HI75" s="176">
        <v>30</v>
      </c>
      <c r="HJ75" s="177">
        <v>0.967741935483871</v>
      </c>
      <c r="HK75" s="177">
        <v>0.43333333333333335</v>
      </c>
      <c r="HL75" s="177">
        <v>0.13333333333333333</v>
      </c>
      <c r="HM75" s="177">
        <v>0.36666666666666664</v>
      </c>
      <c r="HN75" s="177">
        <v>6.6666666666666666E-2</v>
      </c>
      <c r="HO75" s="177">
        <v>0</v>
      </c>
      <c r="HP75" s="176">
        <v>30</v>
      </c>
      <c r="HQ75" s="177">
        <v>0.967741935483871</v>
      </c>
      <c r="HR75" s="177">
        <v>0.3214285714285714</v>
      </c>
      <c r="HS75" s="177">
        <v>0</v>
      </c>
      <c r="HT75" s="177">
        <v>3.5714285714285712E-2</v>
      </c>
      <c r="HU75" s="177">
        <v>3.5714285714285712E-2</v>
      </c>
      <c r="HV75" s="177">
        <v>3.5714285714285712E-2</v>
      </c>
      <c r="HW75" s="177">
        <v>0.10714285714285715</v>
      </c>
      <c r="HX75" s="177">
        <v>0</v>
      </c>
      <c r="HY75" s="177">
        <v>0</v>
      </c>
      <c r="HZ75" s="177">
        <v>0.17857142857142855</v>
      </c>
      <c r="IA75" s="177">
        <v>0.3214285714285714</v>
      </c>
      <c r="IB75" s="176">
        <v>28</v>
      </c>
      <c r="IC75" s="177">
        <v>0.90322580645161288</v>
      </c>
      <c r="ID75" s="178">
        <v>2.2999999999999998</v>
      </c>
      <c r="IE75" s="176">
        <v>20</v>
      </c>
      <c r="IF75" s="177">
        <v>0.64516129032258063</v>
      </c>
      <c r="IG75" s="177">
        <v>0.38709677419354838</v>
      </c>
      <c r="IH75" s="177">
        <v>1</v>
      </c>
      <c r="II75" s="177">
        <v>0</v>
      </c>
      <c r="IJ75" s="176">
        <v>30</v>
      </c>
      <c r="IK75" s="177">
        <v>0.967741935483871</v>
      </c>
      <c r="IL75" s="177">
        <v>0.9285714285714286</v>
      </c>
      <c r="IM75" s="177">
        <v>7.1428571428571425E-2</v>
      </c>
      <c r="IN75" s="176">
        <v>14</v>
      </c>
      <c r="IO75" s="177">
        <v>0.45161290322580644</v>
      </c>
      <c r="IP75" s="177">
        <v>1</v>
      </c>
      <c r="IQ75" s="177">
        <v>0</v>
      </c>
      <c r="IR75" s="176">
        <v>18</v>
      </c>
      <c r="IS75" s="177">
        <v>0.58064516129032262</v>
      </c>
      <c r="IT75" s="177">
        <v>1</v>
      </c>
      <c r="IU75" s="177">
        <v>0</v>
      </c>
      <c r="IV75" s="176">
        <v>30</v>
      </c>
      <c r="IW75" s="177">
        <v>0.967741935483871</v>
      </c>
      <c r="IX75" s="177">
        <v>0.96551724137931039</v>
      </c>
      <c r="IY75" s="177">
        <v>3.4482758620689655E-2</v>
      </c>
      <c r="IZ75" s="176">
        <v>29</v>
      </c>
      <c r="JA75" s="177">
        <v>0.93548387096774188</v>
      </c>
      <c r="JB75" s="177">
        <v>0.25806451612903225</v>
      </c>
      <c r="JC75" s="177">
        <v>0.66666666666666663</v>
      </c>
      <c r="JD75" s="177">
        <v>0.33333333333333331</v>
      </c>
      <c r="JE75" s="176">
        <v>30</v>
      </c>
      <c r="JF75" s="177">
        <v>0.967741935483871</v>
      </c>
      <c r="JG75" s="177">
        <v>0.36666666666666664</v>
      </c>
      <c r="JH75" s="177">
        <v>0.23333333333333334</v>
      </c>
      <c r="JI75" s="177">
        <v>0.23333333333333334</v>
      </c>
      <c r="JJ75" s="177">
        <v>0.13333333333333333</v>
      </c>
      <c r="JK75" s="177">
        <v>3.3333333333333333E-2</v>
      </c>
      <c r="JL75" s="176">
        <v>30</v>
      </c>
      <c r="JM75" s="177">
        <v>0.967741935483871</v>
      </c>
      <c r="JN75" s="176">
        <v>27</v>
      </c>
      <c r="JO75" s="177">
        <v>0.87096774193548387</v>
      </c>
      <c r="JP75" s="179" t="s">
        <v>232</v>
      </c>
      <c r="JQ75" s="179" t="s">
        <v>232</v>
      </c>
      <c r="JR75" s="179" t="s">
        <v>232</v>
      </c>
      <c r="JS75" s="179" t="s">
        <v>232</v>
      </c>
      <c r="JT75" s="179" t="s">
        <v>232</v>
      </c>
      <c r="JU75" s="176">
        <v>0</v>
      </c>
      <c r="JV75" s="177">
        <v>0</v>
      </c>
      <c r="JW75" s="177">
        <v>6.6666666666666666E-2</v>
      </c>
      <c r="JX75" s="177">
        <v>0</v>
      </c>
      <c r="JY75" s="177">
        <v>3.3333333333333333E-2</v>
      </c>
      <c r="JZ75" s="177">
        <v>0.89999999999999991</v>
      </c>
      <c r="KA75" s="177">
        <v>0</v>
      </c>
      <c r="KB75" s="176">
        <v>30</v>
      </c>
      <c r="KC75" s="177">
        <v>0.967741935483871</v>
      </c>
      <c r="KD75" s="177">
        <v>0.92</v>
      </c>
      <c r="KE75" s="177">
        <v>0.08</v>
      </c>
      <c r="KF75" s="177">
        <v>0.04</v>
      </c>
      <c r="KG75" s="177">
        <v>0</v>
      </c>
      <c r="KH75" s="177">
        <v>0</v>
      </c>
      <c r="KI75" s="177">
        <v>0</v>
      </c>
      <c r="KJ75" s="177">
        <v>0</v>
      </c>
      <c r="KK75" s="177">
        <v>0</v>
      </c>
      <c r="KL75" s="177">
        <v>0.04</v>
      </c>
      <c r="KM75" s="176">
        <v>25</v>
      </c>
      <c r="KN75" s="180">
        <v>0.80645161290322576</v>
      </c>
    </row>
    <row r="76" spans="1:300" s="150" customFormat="1" ht="24" customHeight="1" x14ac:dyDescent="0.25">
      <c r="A76" s="181">
        <v>218</v>
      </c>
      <c r="B76" s="182" t="s">
        <v>328</v>
      </c>
      <c r="C76" s="183" t="s">
        <v>4</v>
      </c>
      <c r="D76" s="183" t="s">
        <v>2</v>
      </c>
      <c r="E76" s="184">
        <v>43</v>
      </c>
      <c r="F76" s="185">
        <v>0.30952380952380953</v>
      </c>
      <c r="G76" s="185">
        <v>0.69047619047619047</v>
      </c>
      <c r="H76" s="184">
        <v>42</v>
      </c>
      <c r="I76" s="185">
        <v>0.97674418604651159</v>
      </c>
      <c r="J76" s="185">
        <v>0.83870967741935487</v>
      </c>
      <c r="K76" s="185">
        <v>0.16129032258064518</v>
      </c>
      <c r="L76" s="184">
        <v>31</v>
      </c>
      <c r="M76" s="185">
        <v>0.72093023255813948</v>
      </c>
      <c r="N76" s="185">
        <v>0.41176470588235298</v>
      </c>
      <c r="O76" s="185">
        <v>0.58823529411764708</v>
      </c>
      <c r="P76" s="184">
        <v>34</v>
      </c>
      <c r="Q76" s="185">
        <v>0.79069767441860461</v>
      </c>
      <c r="R76" s="185">
        <v>0.11627906976744186</v>
      </c>
      <c r="S76" s="185">
        <v>4.6511627906976744E-2</v>
      </c>
      <c r="T76" s="185">
        <v>0.62790697674418605</v>
      </c>
      <c r="U76" s="185">
        <v>6.9767441860465115E-2</v>
      </c>
      <c r="V76" s="185">
        <v>0.37209302325581395</v>
      </c>
      <c r="W76" s="185">
        <v>9.3023255813953487E-2</v>
      </c>
      <c r="X76" s="185">
        <v>6.9767441860465115E-2</v>
      </c>
      <c r="Y76" s="185">
        <v>6.9767441860465115E-2</v>
      </c>
      <c r="Z76" s="185">
        <v>0.11627906976744186</v>
      </c>
      <c r="AA76" s="185">
        <v>4.6511627906976744E-2</v>
      </c>
      <c r="AB76" s="185">
        <v>2.3255813953488372E-2</v>
      </c>
      <c r="AC76" s="185">
        <v>4.6511627906976744E-2</v>
      </c>
      <c r="AD76" s="184">
        <v>43</v>
      </c>
      <c r="AE76" s="185">
        <v>1</v>
      </c>
      <c r="AF76" s="185">
        <v>0.86046511627906974</v>
      </c>
      <c r="AG76" s="184">
        <v>37</v>
      </c>
      <c r="AH76" s="185">
        <v>0.65853658536585369</v>
      </c>
      <c r="AI76" s="185">
        <v>0.39024390243902435</v>
      </c>
      <c r="AJ76" s="185">
        <v>0.26829268292682928</v>
      </c>
      <c r="AK76" s="185">
        <v>0.31707317073170727</v>
      </c>
      <c r="AL76" s="185">
        <v>0.43902439024390238</v>
      </c>
      <c r="AM76" s="185">
        <v>0.19512195121951217</v>
      </c>
      <c r="AN76" s="185">
        <v>0.19512195121951217</v>
      </c>
      <c r="AO76" s="185">
        <v>0.14634146341463414</v>
      </c>
      <c r="AP76" s="185">
        <v>0.12195121951219512</v>
      </c>
      <c r="AQ76" s="185">
        <v>9.7560975609756087E-2</v>
      </c>
      <c r="AR76" s="184">
        <v>41</v>
      </c>
      <c r="AS76" s="185">
        <v>0.95348837209302328</v>
      </c>
      <c r="AT76" s="186">
        <v>9.5813953488372086</v>
      </c>
      <c r="AU76" s="184">
        <v>43</v>
      </c>
      <c r="AV76" s="185">
        <v>1</v>
      </c>
      <c r="AW76" s="186">
        <v>9.7441860465116275</v>
      </c>
      <c r="AX76" s="184">
        <v>43</v>
      </c>
      <c r="AY76" s="185">
        <v>1</v>
      </c>
      <c r="AZ76" s="186">
        <v>9.6511627906976738</v>
      </c>
      <c r="BA76" s="184">
        <v>43</v>
      </c>
      <c r="BB76" s="185">
        <v>1</v>
      </c>
      <c r="BC76" s="185">
        <v>0.83720930232558133</v>
      </c>
      <c r="BD76" s="185">
        <v>0.13953488372093023</v>
      </c>
      <c r="BE76" s="185">
        <v>0</v>
      </c>
      <c r="BF76" s="185">
        <v>2.3255813953488372E-2</v>
      </c>
      <c r="BG76" s="185">
        <v>0</v>
      </c>
      <c r="BH76" s="184">
        <v>43</v>
      </c>
      <c r="BI76" s="185">
        <v>1</v>
      </c>
      <c r="BJ76" s="185">
        <v>0.73170731707317072</v>
      </c>
      <c r="BK76" s="185">
        <v>0.26829268292682928</v>
      </c>
      <c r="BL76" s="185">
        <v>0</v>
      </c>
      <c r="BM76" s="185">
        <v>0</v>
      </c>
      <c r="BN76" s="185">
        <v>0</v>
      </c>
      <c r="BO76" s="184">
        <v>41</v>
      </c>
      <c r="BP76" s="185">
        <v>0.95348837209302328</v>
      </c>
      <c r="BQ76" s="185">
        <v>0.8571428571428571</v>
      </c>
      <c r="BR76" s="185">
        <v>0.14285714285714285</v>
      </c>
      <c r="BS76" s="185">
        <v>0</v>
      </c>
      <c r="BT76" s="185">
        <v>0</v>
      </c>
      <c r="BU76" s="185">
        <v>0</v>
      </c>
      <c r="BV76" s="184">
        <v>42</v>
      </c>
      <c r="BW76" s="185">
        <v>0.97674418604651159</v>
      </c>
      <c r="BX76" s="185">
        <v>0.82926829268292679</v>
      </c>
      <c r="BY76" s="185">
        <v>0.14634146341463414</v>
      </c>
      <c r="BZ76" s="185">
        <v>2.4390243902439022E-2</v>
      </c>
      <c r="CA76" s="185">
        <v>0</v>
      </c>
      <c r="CB76" s="185">
        <v>0</v>
      </c>
      <c r="CC76" s="184">
        <v>41</v>
      </c>
      <c r="CD76" s="185">
        <v>0.95348837209302328</v>
      </c>
      <c r="CE76" s="185">
        <v>0.8</v>
      </c>
      <c r="CF76" s="185">
        <v>0.2</v>
      </c>
      <c r="CG76" s="185">
        <v>0</v>
      </c>
      <c r="CH76" s="185">
        <v>0</v>
      </c>
      <c r="CI76" s="185">
        <v>0</v>
      </c>
      <c r="CJ76" s="184">
        <v>40</v>
      </c>
      <c r="CK76" s="185">
        <v>0.93023255813953487</v>
      </c>
      <c r="CL76" s="185">
        <v>0.88095238095238093</v>
      </c>
      <c r="CM76" s="185">
        <v>0.11904761904761905</v>
      </c>
      <c r="CN76" s="185">
        <v>0</v>
      </c>
      <c r="CO76" s="185">
        <v>0</v>
      </c>
      <c r="CP76" s="185">
        <v>0</v>
      </c>
      <c r="CQ76" s="184">
        <v>42</v>
      </c>
      <c r="CR76" s="185">
        <v>0.97674418604651159</v>
      </c>
      <c r="CS76" s="185">
        <v>0.96666666666666656</v>
      </c>
      <c r="CT76" s="185">
        <v>3.3333333333333333E-2</v>
      </c>
      <c r="CU76" s="185">
        <v>0</v>
      </c>
      <c r="CV76" s="185">
        <v>0</v>
      </c>
      <c r="CW76" s="185">
        <v>0</v>
      </c>
      <c r="CX76" s="184">
        <v>30</v>
      </c>
      <c r="CY76" s="185">
        <v>0.69767441860465118</v>
      </c>
      <c r="CZ76" s="185">
        <v>0.70370370370370372</v>
      </c>
      <c r="DA76" s="185">
        <v>0.2592592592592593</v>
      </c>
      <c r="DB76" s="185">
        <v>0</v>
      </c>
      <c r="DC76" s="185">
        <v>3.7037037037037035E-2</v>
      </c>
      <c r="DD76" s="185">
        <v>0</v>
      </c>
      <c r="DE76" s="184">
        <v>27</v>
      </c>
      <c r="DF76" s="185">
        <v>0.62790697674418605</v>
      </c>
      <c r="DG76" s="185">
        <v>0.52173913043478271</v>
      </c>
      <c r="DH76" s="185">
        <v>0.3043478260869566</v>
      </c>
      <c r="DI76" s="185">
        <v>4.3478260869565223E-2</v>
      </c>
      <c r="DJ76" s="185">
        <v>0.13043478260869568</v>
      </c>
      <c r="DK76" s="185">
        <v>0</v>
      </c>
      <c r="DL76" s="184">
        <v>23</v>
      </c>
      <c r="DM76" s="185">
        <v>0.53488372093023251</v>
      </c>
      <c r="DN76" s="185">
        <v>0.45833333333333337</v>
      </c>
      <c r="DO76" s="185">
        <v>0.41666666666666669</v>
      </c>
      <c r="DP76" s="185">
        <v>4.1666666666666664E-2</v>
      </c>
      <c r="DQ76" s="185">
        <v>4.1666666666666664E-2</v>
      </c>
      <c r="DR76" s="185">
        <v>4.1666666666666664E-2</v>
      </c>
      <c r="DS76" s="184">
        <v>24</v>
      </c>
      <c r="DT76" s="185">
        <v>0.55813953488372092</v>
      </c>
      <c r="DU76" s="185">
        <v>0.56000000000000005</v>
      </c>
      <c r="DV76" s="185">
        <v>0.35999999999999993</v>
      </c>
      <c r="DW76" s="185">
        <v>7.9999999999999988E-2</v>
      </c>
      <c r="DX76" s="185">
        <v>0</v>
      </c>
      <c r="DY76" s="185">
        <v>0</v>
      </c>
      <c r="DZ76" s="184">
        <v>25</v>
      </c>
      <c r="EA76" s="185">
        <v>0.58139534883720934</v>
      </c>
      <c r="EB76" s="185">
        <v>0.52173913043478271</v>
      </c>
      <c r="EC76" s="185">
        <v>0.39130434782608697</v>
      </c>
      <c r="ED76" s="185">
        <v>8.6956521739130446E-2</v>
      </c>
      <c r="EE76" s="185">
        <v>0</v>
      </c>
      <c r="EF76" s="185">
        <v>0</v>
      </c>
      <c r="EG76" s="184">
        <v>23</v>
      </c>
      <c r="EH76" s="185">
        <v>0.53488372093023251</v>
      </c>
      <c r="EI76" s="185">
        <v>0.97560975609756095</v>
      </c>
      <c r="EJ76" s="185">
        <v>2.4390243902439022E-2</v>
      </c>
      <c r="EK76" s="185">
        <v>0</v>
      </c>
      <c r="EL76" s="185">
        <v>0</v>
      </c>
      <c r="EM76" s="185">
        <v>0</v>
      </c>
      <c r="EN76" s="184">
        <v>41</v>
      </c>
      <c r="EO76" s="185">
        <v>0.95348837209302328</v>
      </c>
      <c r="EP76" s="185">
        <v>0.75</v>
      </c>
      <c r="EQ76" s="185">
        <v>0.125</v>
      </c>
      <c r="ER76" s="185">
        <v>4.1666666666666664E-2</v>
      </c>
      <c r="ES76" s="185">
        <v>4.1666666666666664E-2</v>
      </c>
      <c r="ET76" s="185">
        <v>4.1666666666666664E-2</v>
      </c>
      <c r="EU76" s="184">
        <v>24</v>
      </c>
      <c r="EV76" s="185">
        <v>0.55813953488372092</v>
      </c>
      <c r="EW76" s="185">
        <v>0.88235294117647067</v>
      </c>
      <c r="EX76" s="185">
        <v>5.8823529411764705E-2</v>
      </c>
      <c r="EY76" s="185">
        <v>5.8823529411764705E-2</v>
      </c>
      <c r="EZ76" s="185">
        <v>0</v>
      </c>
      <c r="FA76" s="185">
        <v>0</v>
      </c>
      <c r="FB76" s="184">
        <v>17</v>
      </c>
      <c r="FC76" s="185">
        <v>0.39534883720930231</v>
      </c>
      <c r="FD76" s="185">
        <v>0.82758620689655171</v>
      </c>
      <c r="FE76" s="185">
        <v>0.17241379310344829</v>
      </c>
      <c r="FF76" s="185">
        <v>0</v>
      </c>
      <c r="FG76" s="185">
        <v>0</v>
      </c>
      <c r="FH76" s="185">
        <v>0</v>
      </c>
      <c r="FI76" s="184">
        <v>29</v>
      </c>
      <c r="FJ76" s="185">
        <v>0.67441860465116277</v>
      </c>
      <c r="FK76" s="185">
        <v>0.82142857142857129</v>
      </c>
      <c r="FL76" s="185">
        <v>0.17857142857142855</v>
      </c>
      <c r="FM76" s="185">
        <v>0</v>
      </c>
      <c r="FN76" s="185">
        <v>0</v>
      </c>
      <c r="FO76" s="185">
        <v>0</v>
      </c>
      <c r="FP76" s="184">
        <v>28</v>
      </c>
      <c r="FQ76" s="185">
        <v>0.65116279069767447</v>
      </c>
      <c r="FR76" s="185">
        <v>0.75</v>
      </c>
      <c r="FS76" s="185">
        <v>0.25</v>
      </c>
      <c r="FT76" s="185">
        <v>0</v>
      </c>
      <c r="FU76" s="185">
        <v>0</v>
      </c>
      <c r="FV76" s="185">
        <v>0</v>
      </c>
      <c r="FW76" s="184">
        <v>16</v>
      </c>
      <c r="FX76" s="185">
        <v>0.37209302325581395</v>
      </c>
      <c r="FY76" s="185">
        <v>0.86666666666666659</v>
      </c>
      <c r="FZ76" s="185">
        <v>0.13333333333333333</v>
      </c>
      <c r="GA76" s="185">
        <v>0</v>
      </c>
      <c r="GB76" s="185">
        <v>0</v>
      </c>
      <c r="GC76" s="185">
        <v>0</v>
      </c>
      <c r="GD76" s="184">
        <v>15</v>
      </c>
      <c r="GE76" s="185">
        <v>0.34883720930232559</v>
      </c>
      <c r="GF76" s="185">
        <v>0.83333333333333337</v>
      </c>
      <c r="GG76" s="185">
        <v>0.16666666666666666</v>
      </c>
      <c r="GH76" s="185">
        <v>0</v>
      </c>
      <c r="GI76" s="185">
        <v>0</v>
      </c>
      <c r="GJ76" s="185">
        <v>0</v>
      </c>
      <c r="GK76" s="184">
        <v>12</v>
      </c>
      <c r="GL76" s="185">
        <v>0.27906976744186046</v>
      </c>
      <c r="GM76" s="187">
        <v>0.66666666666666663</v>
      </c>
      <c r="GN76" s="187">
        <v>0.33333333333333331</v>
      </c>
      <c r="GO76" s="187">
        <v>0</v>
      </c>
      <c r="GP76" s="187">
        <v>0</v>
      </c>
      <c r="GQ76" s="187">
        <v>0</v>
      </c>
      <c r="GR76" s="184">
        <v>3</v>
      </c>
      <c r="GS76" s="185">
        <v>6.9767441860465115E-2</v>
      </c>
      <c r="GT76" s="187">
        <v>0.5</v>
      </c>
      <c r="GU76" s="187">
        <v>0.5</v>
      </c>
      <c r="GV76" s="187">
        <v>0</v>
      </c>
      <c r="GW76" s="187">
        <v>0</v>
      </c>
      <c r="GX76" s="187">
        <v>0</v>
      </c>
      <c r="GY76" s="184">
        <v>2</v>
      </c>
      <c r="GZ76" s="185">
        <v>4.6511627906976744E-2</v>
      </c>
      <c r="HA76" s="187">
        <v>0.5</v>
      </c>
      <c r="HB76" s="187">
        <v>0.5</v>
      </c>
      <c r="HC76" s="187">
        <v>0</v>
      </c>
      <c r="HD76" s="187">
        <v>0</v>
      </c>
      <c r="HE76" s="187">
        <v>0</v>
      </c>
      <c r="HF76" s="184">
        <v>2</v>
      </c>
      <c r="HG76" s="185">
        <v>4.6511627906976744E-2</v>
      </c>
      <c r="HH76" s="186">
        <v>9.5</v>
      </c>
      <c r="HI76" s="184">
        <v>38</v>
      </c>
      <c r="HJ76" s="185">
        <v>0.88372093023255816</v>
      </c>
      <c r="HK76" s="185">
        <v>0.86046511627906974</v>
      </c>
      <c r="HL76" s="185">
        <v>0.13953488372093023</v>
      </c>
      <c r="HM76" s="185">
        <v>0</v>
      </c>
      <c r="HN76" s="185">
        <v>0</v>
      </c>
      <c r="HO76" s="185">
        <v>0</v>
      </c>
      <c r="HP76" s="184">
        <v>43</v>
      </c>
      <c r="HQ76" s="185">
        <v>1</v>
      </c>
      <c r="HR76" s="185">
        <v>0.69047619047619047</v>
      </c>
      <c r="HS76" s="185">
        <v>0</v>
      </c>
      <c r="HT76" s="185">
        <v>9.5238095238095247E-2</v>
      </c>
      <c r="HU76" s="185">
        <v>4.7619047619047623E-2</v>
      </c>
      <c r="HV76" s="185">
        <v>0</v>
      </c>
      <c r="HW76" s="185">
        <v>0</v>
      </c>
      <c r="HX76" s="185">
        <v>0.14285714285714285</v>
      </c>
      <c r="HY76" s="185">
        <v>4.7619047619047623E-2</v>
      </c>
      <c r="HZ76" s="185">
        <v>2.3809523809523812E-2</v>
      </c>
      <c r="IA76" s="185">
        <v>9.5238095238095247E-2</v>
      </c>
      <c r="IB76" s="184">
        <v>42</v>
      </c>
      <c r="IC76" s="185">
        <v>0.97674418604651159</v>
      </c>
      <c r="ID76" s="186">
        <v>2.7428571428571429</v>
      </c>
      <c r="IE76" s="184">
        <v>35</v>
      </c>
      <c r="IF76" s="185">
        <v>0.81395348837209303</v>
      </c>
      <c r="IG76" s="185">
        <v>0.34883720930232559</v>
      </c>
      <c r="IH76" s="185">
        <v>1</v>
      </c>
      <c r="II76" s="185">
        <v>0</v>
      </c>
      <c r="IJ76" s="184">
        <v>36</v>
      </c>
      <c r="IK76" s="185">
        <v>0.83720930232558144</v>
      </c>
      <c r="IL76" s="185">
        <v>0.83333333333333348</v>
      </c>
      <c r="IM76" s="185">
        <v>0.16666666666666669</v>
      </c>
      <c r="IN76" s="184">
        <v>18</v>
      </c>
      <c r="IO76" s="185">
        <v>0.41860465116279072</v>
      </c>
      <c r="IP76" s="185">
        <v>0.96428571428571419</v>
      </c>
      <c r="IQ76" s="185">
        <v>3.5714285714285712E-2</v>
      </c>
      <c r="IR76" s="184">
        <v>28</v>
      </c>
      <c r="IS76" s="185">
        <v>0.65116279069767447</v>
      </c>
      <c r="IT76" s="185">
        <v>1</v>
      </c>
      <c r="IU76" s="185">
        <v>0</v>
      </c>
      <c r="IV76" s="184">
        <v>39</v>
      </c>
      <c r="IW76" s="185">
        <v>0.90697674418604646</v>
      </c>
      <c r="IX76" s="185">
        <v>1</v>
      </c>
      <c r="IY76" s="185">
        <v>0</v>
      </c>
      <c r="IZ76" s="184">
        <v>36</v>
      </c>
      <c r="JA76" s="185">
        <v>0.83720930232558144</v>
      </c>
      <c r="JB76" s="185">
        <v>0.11627906976744186</v>
      </c>
      <c r="JC76" s="185">
        <v>0.60465116279069764</v>
      </c>
      <c r="JD76" s="185">
        <v>0.39534883720930231</v>
      </c>
      <c r="JE76" s="184">
        <v>43</v>
      </c>
      <c r="JF76" s="185">
        <v>1</v>
      </c>
      <c r="JG76" s="185">
        <v>2.3809523809523812E-2</v>
      </c>
      <c r="JH76" s="185">
        <v>4.7619047619047623E-2</v>
      </c>
      <c r="JI76" s="185">
        <v>0.47619047619047622</v>
      </c>
      <c r="JJ76" s="185">
        <v>0.33333333333333337</v>
      </c>
      <c r="JK76" s="185">
        <v>0.11904761904761905</v>
      </c>
      <c r="JL76" s="184">
        <v>42</v>
      </c>
      <c r="JM76" s="185">
        <v>0.97674418604651159</v>
      </c>
      <c r="JN76" s="184">
        <v>39</v>
      </c>
      <c r="JO76" s="185">
        <v>0.90697674418604646</v>
      </c>
      <c r="JP76" s="185">
        <v>0</v>
      </c>
      <c r="JQ76" s="185">
        <v>0</v>
      </c>
      <c r="JR76" s="185">
        <v>0</v>
      </c>
      <c r="JS76" s="185">
        <v>0</v>
      </c>
      <c r="JT76" s="185">
        <v>1</v>
      </c>
      <c r="JU76" s="184">
        <v>1</v>
      </c>
      <c r="JV76" s="185">
        <v>2.3255813953488372E-2</v>
      </c>
      <c r="JW76" s="185">
        <v>0</v>
      </c>
      <c r="JX76" s="185">
        <v>0</v>
      </c>
      <c r="JY76" s="185">
        <v>0</v>
      </c>
      <c r="JZ76" s="185">
        <v>1</v>
      </c>
      <c r="KA76" s="185">
        <v>0</v>
      </c>
      <c r="KB76" s="184">
        <v>41</v>
      </c>
      <c r="KC76" s="185">
        <v>0.95348837209302328</v>
      </c>
      <c r="KD76" s="185">
        <v>0.74358974358974361</v>
      </c>
      <c r="KE76" s="185">
        <v>0.12820512820512822</v>
      </c>
      <c r="KF76" s="185">
        <v>0.10256410256410257</v>
      </c>
      <c r="KG76" s="185">
        <v>5.1282051282051287E-2</v>
      </c>
      <c r="KH76" s="185">
        <v>0</v>
      </c>
      <c r="KI76" s="185">
        <v>0</v>
      </c>
      <c r="KJ76" s="185">
        <v>2.5641025641025644E-2</v>
      </c>
      <c r="KK76" s="185">
        <v>0</v>
      </c>
      <c r="KL76" s="185">
        <v>2.5641025641025644E-2</v>
      </c>
      <c r="KM76" s="184">
        <v>39</v>
      </c>
      <c r="KN76" s="188">
        <v>0.90697674418604646</v>
      </c>
    </row>
    <row r="77" spans="1:300" s="150" customFormat="1" ht="24" customHeight="1" x14ac:dyDescent="0.25">
      <c r="A77" s="173">
        <v>219</v>
      </c>
      <c r="B77" s="174" t="s">
        <v>329</v>
      </c>
      <c r="C77" s="175" t="s">
        <v>4</v>
      </c>
      <c r="D77" s="175" t="s">
        <v>2</v>
      </c>
      <c r="E77" s="176">
        <v>37</v>
      </c>
      <c r="F77" s="177">
        <v>0.16216216216216214</v>
      </c>
      <c r="G77" s="177">
        <v>0.83783783783783783</v>
      </c>
      <c r="H77" s="176">
        <v>37</v>
      </c>
      <c r="I77" s="177">
        <v>1</v>
      </c>
      <c r="J77" s="177">
        <v>0.86486486486486491</v>
      </c>
      <c r="K77" s="177">
        <v>0.13513513513513514</v>
      </c>
      <c r="L77" s="176">
        <v>37</v>
      </c>
      <c r="M77" s="177">
        <v>1</v>
      </c>
      <c r="N77" s="177">
        <v>0.7567567567567568</v>
      </c>
      <c r="O77" s="177">
        <v>0.24324324324324326</v>
      </c>
      <c r="P77" s="176">
        <v>37</v>
      </c>
      <c r="Q77" s="177">
        <v>1</v>
      </c>
      <c r="R77" s="177">
        <v>0.21621621621621623</v>
      </c>
      <c r="S77" s="177">
        <v>0.16216216216216214</v>
      </c>
      <c r="T77" s="177">
        <v>0.40540540540540543</v>
      </c>
      <c r="U77" s="177">
        <v>0</v>
      </c>
      <c r="V77" s="177">
        <v>0.43243243243243246</v>
      </c>
      <c r="W77" s="177">
        <v>2.7027027027027029E-2</v>
      </c>
      <c r="X77" s="177">
        <v>0</v>
      </c>
      <c r="Y77" s="177">
        <v>8.1081081081081072E-2</v>
      </c>
      <c r="Z77" s="177">
        <v>5.4054054054054057E-2</v>
      </c>
      <c r="AA77" s="177">
        <v>2.7027027027027029E-2</v>
      </c>
      <c r="AB77" s="177">
        <v>0</v>
      </c>
      <c r="AC77" s="177">
        <v>0</v>
      </c>
      <c r="AD77" s="176">
        <v>37</v>
      </c>
      <c r="AE77" s="177">
        <v>1</v>
      </c>
      <c r="AF77" s="177">
        <v>0</v>
      </c>
      <c r="AG77" s="176">
        <v>0</v>
      </c>
      <c r="AH77" s="177">
        <v>0.59459459459459463</v>
      </c>
      <c r="AI77" s="177">
        <v>8.1081081081081072E-2</v>
      </c>
      <c r="AJ77" s="177">
        <v>0</v>
      </c>
      <c r="AK77" s="177">
        <v>2.7027027027027029E-2</v>
      </c>
      <c r="AL77" s="177">
        <v>0.1891891891891892</v>
      </c>
      <c r="AM77" s="177">
        <v>0.21621621621621623</v>
      </c>
      <c r="AN77" s="177">
        <v>0.24324324324324326</v>
      </c>
      <c r="AO77" s="177">
        <v>8.1081081081081072E-2</v>
      </c>
      <c r="AP77" s="177">
        <v>8.1081081081081072E-2</v>
      </c>
      <c r="AQ77" s="177">
        <v>0</v>
      </c>
      <c r="AR77" s="176">
        <v>37</v>
      </c>
      <c r="AS77" s="177">
        <v>1</v>
      </c>
      <c r="AT77" s="178">
        <v>9.4324324324324316</v>
      </c>
      <c r="AU77" s="176">
        <v>37</v>
      </c>
      <c r="AV77" s="177">
        <v>1</v>
      </c>
      <c r="AW77" s="178">
        <v>9.9729729729729737</v>
      </c>
      <c r="AX77" s="176">
        <v>37</v>
      </c>
      <c r="AY77" s="177">
        <v>1</v>
      </c>
      <c r="AZ77" s="178">
        <v>9.9722222222222214</v>
      </c>
      <c r="BA77" s="176">
        <v>36</v>
      </c>
      <c r="BB77" s="177">
        <v>0.97297297297297303</v>
      </c>
      <c r="BC77" s="177">
        <v>0.1891891891891892</v>
      </c>
      <c r="BD77" s="177">
        <v>0.32432432432432429</v>
      </c>
      <c r="BE77" s="177">
        <v>0.13513513513513514</v>
      </c>
      <c r="BF77" s="177">
        <v>0.32432432432432429</v>
      </c>
      <c r="BG77" s="177">
        <v>2.7027027027027029E-2</v>
      </c>
      <c r="BH77" s="176">
        <v>37</v>
      </c>
      <c r="BI77" s="177">
        <v>1</v>
      </c>
      <c r="BJ77" s="177">
        <v>0.91428571428571426</v>
      </c>
      <c r="BK77" s="177">
        <v>8.5714285714285701E-2</v>
      </c>
      <c r="BL77" s="177">
        <v>0</v>
      </c>
      <c r="BM77" s="177">
        <v>0</v>
      </c>
      <c r="BN77" s="177">
        <v>0</v>
      </c>
      <c r="BO77" s="176">
        <v>35</v>
      </c>
      <c r="BP77" s="177">
        <v>0.94594594594594594</v>
      </c>
      <c r="BQ77" s="177">
        <v>0.81081081081081086</v>
      </c>
      <c r="BR77" s="177">
        <v>0.1891891891891892</v>
      </c>
      <c r="BS77" s="177">
        <v>0</v>
      </c>
      <c r="BT77" s="177">
        <v>0</v>
      </c>
      <c r="BU77" s="177">
        <v>0</v>
      </c>
      <c r="BV77" s="176">
        <v>37</v>
      </c>
      <c r="BW77" s="177">
        <v>1</v>
      </c>
      <c r="BX77" s="177">
        <v>0.91891891891891897</v>
      </c>
      <c r="BY77" s="177">
        <v>8.1081081081081072E-2</v>
      </c>
      <c r="BZ77" s="177">
        <v>0</v>
      </c>
      <c r="CA77" s="177">
        <v>0</v>
      </c>
      <c r="CB77" s="177">
        <v>0</v>
      </c>
      <c r="CC77" s="176">
        <v>37</v>
      </c>
      <c r="CD77" s="177">
        <v>1</v>
      </c>
      <c r="CE77" s="177">
        <v>0.83333333333333337</v>
      </c>
      <c r="CF77" s="177">
        <v>0.1388888888888889</v>
      </c>
      <c r="CG77" s="177">
        <v>2.7777777777777776E-2</v>
      </c>
      <c r="CH77" s="177">
        <v>0</v>
      </c>
      <c r="CI77" s="177">
        <v>0</v>
      </c>
      <c r="CJ77" s="176">
        <v>36</v>
      </c>
      <c r="CK77" s="177">
        <v>0.97297297297297303</v>
      </c>
      <c r="CL77" s="177">
        <v>0.97297297297297303</v>
      </c>
      <c r="CM77" s="177">
        <v>2.7027027027027029E-2</v>
      </c>
      <c r="CN77" s="177">
        <v>0</v>
      </c>
      <c r="CO77" s="177">
        <v>0</v>
      </c>
      <c r="CP77" s="177">
        <v>0</v>
      </c>
      <c r="CQ77" s="176">
        <v>37</v>
      </c>
      <c r="CR77" s="177">
        <v>1</v>
      </c>
      <c r="CS77" s="177">
        <v>0.6875</v>
      </c>
      <c r="CT77" s="177">
        <v>0.25</v>
      </c>
      <c r="CU77" s="177">
        <v>6.25E-2</v>
      </c>
      <c r="CV77" s="177">
        <v>0</v>
      </c>
      <c r="CW77" s="177">
        <v>0</v>
      </c>
      <c r="CX77" s="176">
        <v>16</v>
      </c>
      <c r="CY77" s="177">
        <v>0.43243243243243246</v>
      </c>
      <c r="CZ77" s="177">
        <v>0.42857142857142855</v>
      </c>
      <c r="DA77" s="177">
        <v>0.5</v>
      </c>
      <c r="DB77" s="177">
        <v>7.1428571428571425E-2</v>
      </c>
      <c r="DC77" s="177">
        <v>0</v>
      </c>
      <c r="DD77" s="177">
        <v>0</v>
      </c>
      <c r="DE77" s="176">
        <v>14</v>
      </c>
      <c r="DF77" s="177">
        <v>0.3783783783783784</v>
      </c>
      <c r="DG77" s="177">
        <v>0.52173913043478259</v>
      </c>
      <c r="DH77" s="177">
        <v>0.43478260869565216</v>
      </c>
      <c r="DI77" s="177">
        <v>4.3478260869565216E-2</v>
      </c>
      <c r="DJ77" s="177">
        <v>0</v>
      </c>
      <c r="DK77" s="177">
        <v>0</v>
      </c>
      <c r="DL77" s="176">
        <v>23</v>
      </c>
      <c r="DM77" s="177">
        <v>0.6216216216216216</v>
      </c>
      <c r="DN77" s="177">
        <v>0.59090909090909094</v>
      </c>
      <c r="DO77" s="177">
        <v>0.40909090909090912</v>
      </c>
      <c r="DP77" s="177">
        <v>0</v>
      </c>
      <c r="DQ77" s="177">
        <v>0</v>
      </c>
      <c r="DR77" s="177">
        <v>0</v>
      </c>
      <c r="DS77" s="176">
        <v>22</v>
      </c>
      <c r="DT77" s="177">
        <v>0.59459459459459463</v>
      </c>
      <c r="DU77" s="177">
        <v>0.69230769230769229</v>
      </c>
      <c r="DV77" s="177">
        <v>0.30769230769230771</v>
      </c>
      <c r="DW77" s="177">
        <v>0</v>
      </c>
      <c r="DX77" s="177">
        <v>0</v>
      </c>
      <c r="DY77" s="177">
        <v>0</v>
      </c>
      <c r="DZ77" s="176">
        <v>13</v>
      </c>
      <c r="EA77" s="177">
        <v>0.35135135135135137</v>
      </c>
      <c r="EB77" s="177">
        <v>0.5714285714285714</v>
      </c>
      <c r="EC77" s="177">
        <v>0.42857142857142855</v>
      </c>
      <c r="ED77" s="177">
        <v>0</v>
      </c>
      <c r="EE77" s="177">
        <v>0</v>
      </c>
      <c r="EF77" s="177">
        <v>0</v>
      </c>
      <c r="EG77" s="176">
        <v>14</v>
      </c>
      <c r="EH77" s="177">
        <v>0.3783783783783784</v>
      </c>
      <c r="EI77" s="177">
        <v>0.97297297297297303</v>
      </c>
      <c r="EJ77" s="177">
        <v>2.7027027027027029E-2</v>
      </c>
      <c r="EK77" s="177">
        <v>0</v>
      </c>
      <c r="EL77" s="177">
        <v>0</v>
      </c>
      <c r="EM77" s="177">
        <v>0</v>
      </c>
      <c r="EN77" s="176">
        <v>37</v>
      </c>
      <c r="EO77" s="177">
        <v>1</v>
      </c>
      <c r="EP77" s="177">
        <v>0.91428571428571426</v>
      </c>
      <c r="EQ77" s="177">
        <v>8.5714285714285701E-2</v>
      </c>
      <c r="ER77" s="177">
        <v>0</v>
      </c>
      <c r="ES77" s="177">
        <v>0</v>
      </c>
      <c r="ET77" s="177">
        <v>0</v>
      </c>
      <c r="EU77" s="176">
        <v>35</v>
      </c>
      <c r="EV77" s="177">
        <v>0.94594594594594594</v>
      </c>
      <c r="EW77" s="177">
        <v>0.87878787878787878</v>
      </c>
      <c r="EX77" s="177">
        <v>0.1212121212121212</v>
      </c>
      <c r="EY77" s="177">
        <v>0</v>
      </c>
      <c r="EZ77" s="177">
        <v>0</v>
      </c>
      <c r="FA77" s="177">
        <v>0</v>
      </c>
      <c r="FB77" s="176">
        <v>33</v>
      </c>
      <c r="FC77" s="177">
        <v>0.89189189189189189</v>
      </c>
      <c r="FD77" s="177">
        <v>0.94594594594594594</v>
      </c>
      <c r="FE77" s="177">
        <v>2.7027027027027029E-2</v>
      </c>
      <c r="FF77" s="177">
        <v>2.7027027027027029E-2</v>
      </c>
      <c r="FG77" s="177">
        <v>0</v>
      </c>
      <c r="FH77" s="177">
        <v>0</v>
      </c>
      <c r="FI77" s="176">
        <v>37</v>
      </c>
      <c r="FJ77" s="177">
        <v>1</v>
      </c>
      <c r="FK77" s="177">
        <v>0.91428571428571426</v>
      </c>
      <c r="FL77" s="177">
        <v>2.8571428571428571E-2</v>
      </c>
      <c r="FM77" s="177">
        <v>2.8571428571428571E-2</v>
      </c>
      <c r="FN77" s="177">
        <v>2.8571428571428571E-2</v>
      </c>
      <c r="FO77" s="177">
        <v>0</v>
      </c>
      <c r="FP77" s="176">
        <v>35</v>
      </c>
      <c r="FQ77" s="177">
        <v>0.94594594594594594</v>
      </c>
      <c r="FR77" s="177">
        <v>0.74999999999999989</v>
      </c>
      <c r="FS77" s="177">
        <v>0.125</v>
      </c>
      <c r="FT77" s="177">
        <v>0.125</v>
      </c>
      <c r="FU77" s="177">
        <v>0</v>
      </c>
      <c r="FV77" s="177">
        <v>0</v>
      </c>
      <c r="FW77" s="176">
        <v>16</v>
      </c>
      <c r="FX77" s="177">
        <v>0.43243243243243246</v>
      </c>
      <c r="FY77" s="177">
        <v>0.77777777777777768</v>
      </c>
      <c r="FZ77" s="177">
        <v>0.18518518518518517</v>
      </c>
      <c r="GA77" s="177">
        <v>3.7037037037037035E-2</v>
      </c>
      <c r="GB77" s="177">
        <v>0</v>
      </c>
      <c r="GC77" s="177">
        <v>0</v>
      </c>
      <c r="GD77" s="176">
        <v>27</v>
      </c>
      <c r="GE77" s="177">
        <v>0.72972972972972971</v>
      </c>
      <c r="GF77" s="177">
        <v>0</v>
      </c>
      <c r="GG77" s="177">
        <v>0.19999999999999998</v>
      </c>
      <c r="GH77" s="177">
        <v>0</v>
      </c>
      <c r="GI77" s="177">
        <v>0</v>
      </c>
      <c r="GJ77" s="177">
        <v>0.79999999999999993</v>
      </c>
      <c r="GK77" s="176">
        <v>5</v>
      </c>
      <c r="GL77" s="177">
        <v>0.13513513513513514</v>
      </c>
      <c r="GM77" s="179">
        <v>1</v>
      </c>
      <c r="GN77" s="179">
        <v>0</v>
      </c>
      <c r="GO77" s="179">
        <v>0</v>
      </c>
      <c r="GP77" s="179">
        <v>0</v>
      </c>
      <c r="GQ77" s="179">
        <v>0</v>
      </c>
      <c r="GR77" s="176">
        <v>23</v>
      </c>
      <c r="GS77" s="177">
        <v>0.6216216216216216</v>
      </c>
      <c r="GT77" s="179">
        <v>0.9565217391304347</v>
      </c>
      <c r="GU77" s="179">
        <v>4.3478260869565216E-2</v>
      </c>
      <c r="GV77" s="179">
        <v>0</v>
      </c>
      <c r="GW77" s="179">
        <v>0</v>
      </c>
      <c r="GX77" s="179">
        <v>0</v>
      </c>
      <c r="GY77" s="176">
        <v>23</v>
      </c>
      <c r="GZ77" s="177">
        <v>0.6216216216216216</v>
      </c>
      <c r="HA77" s="179">
        <v>0.95454545454545447</v>
      </c>
      <c r="HB77" s="179">
        <v>4.5454545454545456E-2</v>
      </c>
      <c r="HC77" s="179">
        <v>0</v>
      </c>
      <c r="HD77" s="179">
        <v>0</v>
      </c>
      <c r="HE77" s="179">
        <v>0</v>
      </c>
      <c r="HF77" s="176">
        <v>22</v>
      </c>
      <c r="HG77" s="177">
        <v>0.59459459459459463</v>
      </c>
      <c r="HH77" s="178">
        <v>9.2432432432432439</v>
      </c>
      <c r="HI77" s="176">
        <v>37</v>
      </c>
      <c r="HJ77" s="177">
        <v>1</v>
      </c>
      <c r="HK77" s="177">
        <v>0.59459459459459463</v>
      </c>
      <c r="HL77" s="177">
        <v>0.3783783783783784</v>
      </c>
      <c r="HM77" s="177">
        <v>2.7027027027027029E-2</v>
      </c>
      <c r="HN77" s="177">
        <v>0</v>
      </c>
      <c r="HO77" s="177">
        <v>0</v>
      </c>
      <c r="HP77" s="176">
        <v>37</v>
      </c>
      <c r="HQ77" s="177">
        <v>1</v>
      </c>
      <c r="HR77" s="177">
        <v>0.68571428571428561</v>
      </c>
      <c r="HS77" s="177">
        <v>0</v>
      </c>
      <c r="HT77" s="177">
        <v>2.8571428571428571E-2</v>
      </c>
      <c r="HU77" s="177">
        <v>0.25714285714285717</v>
      </c>
      <c r="HV77" s="177">
        <v>0</v>
      </c>
      <c r="HW77" s="177">
        <v>2.8571428571428571E-2</v>
      </c>
      <c r="HX77" s="177">
        <v>5.7142857142857141E-2</v>
      </c>
      <c r="HY77" s="177">
        <v>0</v>
      </c>
      <c r="HZ77" s="177">
        <v>2.8571428571428571E-2</v>
      </c>
      <c r="IA77" s="177">
        <v>0</v>
      </c>
      <c r="IB77" s="176">
        <v>35</v>
      </c>
      <c r="IC77" s="177">
        <v>0.94594594594594594</v>
      </c>
      <c r="ID77" s="178">
        <v>3.2727272727272729</v>
      </c>
      <c r="IE77" s="176">
        <v>22</v>
      </c>
      <c r="IF77" s="177">
        <v>0.59459459459459463</v>
      </c>
      <c r="IG77" s="177">
        <v>0</v>
      </c>
      <c r="IH77" s="177">
        <v>1</v>
      </c>
      <c r="II77" s="177">
        <v>0</v>
      </c>
      <c r="IJ77" s="176">
        <v>34</v>
      </c>
      <c r="IK77" s="177">
        <v>0.91891891891891897</v>
      </c>
      <c r="IL77" s="177">
        <v>1</v>
      </c>
      <c r="IM77" s="177">
        <v>0</v>
      </c>
      <c r="IN77" s="176">
        <v>18</v>
      </c>
      <c r="IO77" s="177">
        <v>0.48648648648648651</v>
      </c>
      <c r="IP77" s="177">
        <v>1</v>
      </c>
      <c r="IQ77" s="177">
        <v>0</v>
      </c>
      <c r="IR77" s="176">
        <v>21</v>
      </c>
      <c r="IS77" s="177">
        <v>0.56756756756756754</v>
      </c>
      <c r="IT77" s="177">
        <v>1</v>
      </c>
      <c r="IU77" s="177">
        <v>0</v>
      </c>
      <c r="IV77" s="176">
        <v>30</v>
      </c>
      <c r="IW77" s="177">
        <v>0.81081081081081086</v>
      </c>
      <c r="IX77" s="177">
        <v>1</v>
      </c>
      <c r="IY77" s="177">
        <v>0</v>
      </c>
      <c r="IZ77" s="176">
        <v>21</v>
      </c>
      <c r="JA77" s="177">
        <v>0.56756756756756754</v>
      </c>
      <c r="JB77" s="177">
        <v>0</v>
      </c>
      <c r="JC77" s="177">
        <v>0.66666666666666663</v>
      </c>
      <c r="JD77" s="177">
        <v>0.33333333333333331</v>
      </c>
      <c r="JE77" s="176">
        <v>30</v>
      </c>
      <c r="JF77" s="177">
        <v>0.81081081081081086</v>
      </c>
      <c r="JG77" s="177">
        <v>9.3749999999999986E-2</v>
      </c>
      <c r="JH77" s="177">
        <v>6.25E-2</v>
      </c>
      <c r="JI77" s="177">
        <v>0.40625</v>
      </c>
      <c r="JJ77" s="177">
        <v>0.34375</v>
      </c>
      <c r="JK77" s="177">
        <v>9.3749999999999986E-2</v>
      </c>
      <c r="JL77" s="176">
        <v>32</v>
      </c>
      <c r="JM77" s="177">
        <v>0.86486486486486491</v>
      </c>
      <c r="JN77" s="176">
        <v>23</v>
      </c>
      <c r="JO77" s="177">
        <v>0.6216216216216216</v>
      </c>
      <c r="JP77" s="179" t="s">
        <v>232</v>
      </c>
      <c r="JQ77" s="179" t="s">
        <v>232</v>
      </c>
      <c r="JR77" s="179" t="s">
        <v>232</v>
      </c>
      <c r="JS77" s="179" t="s">
        <v>232</v>
      </c>
      <c r="JT77" s="179" t="s">
        <v>232</v>
      </c>
      <c r="JU77" s="176">
        <v>0</v>
      </c>
      <c r="JV77" s="177">
        <v>0</v>
      </c>
      <c r="JW77" s="177">
        <v>0</v>
      </c>
      <c r="JX77" s="177">
        <v>0</v>
      </c>
      <c r="JY77" s="177">
        <v>0</v>
      </c>
      <c r="JZ77" s="177">
        <v>1</v>
      </c>
      <c r="KA77" s="177">
        <v>0</v>
      </c>
      <c r="KB77" s="176">
        <v>23</v>
      </c>
      <c r="KC77" s="177">
        <v>0.6216216216216216</v>
      </c>
      <c r="KD77" s="177">
        <v>0.91666666666666674</v>
      </c>
      <c r="KE77" s="177">
        <v>4.1666666666666671E-2</v>
      </c>
      <c r="KF77" s="177">
        <v>0</v>
      </c>
      <c r="KG77" s="177">
        <v>4.1666666666666671E-2</v>
      </c>
      <c r="KH77" s="177">
        <v>0</v>
      </c>
      <c r="KI77" s="177">
        <v>0</v>
      </c>
      <c r="KJ77" s="177">
        <v>0</v>
      </c>
      <c r="KK77" s="177">
        <v>0</v>
      </c>
      <c r="KL77" s="177">
        <v>0</v>
      </c>
      <c r="KM77" s="176">
        <v>24</v>
      </c>
      <c r="KN77" s="180">
        <v>0.64864864864864868</v>
      </c>
    </row>
    <row r="78" spans="1:300" s="150" customFormat="1" ht="24" customHeight="1" x14ac:dyDescent="0.25">
      <c r="A78" s="181">
        <v>220</v>
      </c>
      <c r="B78" s="182" t="s">
        <v>330</v>
      </c>
      <c r="C78" s="183" t="s">
        <v>4</v>
      </c>
      <c r="D78" s="183" t="s">
        <v>2</v>
      </c>
      <c r="E78" s="184">
        <v>15</v>
      </c>
      <c r="F78" s="185">
        <v>0.19999999999999998</v>
      </c>
      <c r="G78" s="185">
        <v>0.79999999999999993</v>
      </c>
      <c r="H78" s="184">
        <v>15</v>
      </c>
      <c r="I78" s="185">
        <v>1</v>
      </c>
      <c r="J78" s="185">
        <v>0.69230769230769229</v>
      </c>
      <c r="K78" s="185">
        <v>0.30769230769230771</v>
      </c>
      <c r="L78" s="184">
        <v>13</v>
      </c>
      <c r="M78" s="185">
        <v>0.8666666666666667</v>
      </c>
      <c r="N78" s="185">
        <v>0.74999999999999989</v>
      </c>
      <c r="O78" s="185">
        <v>0.25</v>
      </c>
      <c r="P78" s="184">
        <v>8</v>
      </c>
      <c r="Q78" s="185">
        <v>0.53333333333333333</v>
      </c>
      <c r="R78" s="185">
        <v>0.33333333333333331</v>
      </c>
      <c r="S78" s="185">
        <v>0.19999999999999998</v>
      </c>
      <c r="T78" s="185">
        <v>0.26666666666666666</v>
      </c>
      <c r="U78" s="185">
        <v>0</v>
      </c>
      <c r="V78" s="185">
        <v>0.6</v>
      </c>
      <c r="W78" s="185">
        <v>0.13333333333333333</v>
      </c>
      <c r="X78" s="185">
        <v>0</v>
      </c>
      <c r="Y78" s="185">
        <v>6.6666666666666666E-2</v>
      </c>
      <c r="Z78" s="185">
        <v>0</v>
      </c>
      <c r="AA78" s="185">
        <v>0</v>
      </c>
      <c r="AB78" s="185">
        <v>0</v>
      </c>
      <c r="AC78" s="185">
        <v>0</v>
      </c>
      <c r="AD78" s="184">
        <v>15</v>
      </c>
      <c r="AE78" s="185">
        <v>1</v>
      </c>
      <c r="AF78" s="185">
        <v>0</v>
      </c>
      <c r="AG78" s="184">
        <v>0</v>
      </c>
      <c r="AH78" s="185">
        <v>0.6428571428571429</v>
      </c>
      <c r="AI78" s="185">
        <v>0.21428571428571427</v>
      </c>
      <c r="AJ78" s="185">
        <v>7.1428571428571425E-2</v>
      </c>
      <c r="AK78" s="185">
        <v>0.35714285714285715</v>
      </c>
      <c r="AL78" s="185">
        <v>0.5714285714285714</v>
      </c>
      <c r="AM78" s="185">
        <v>0.5</v>
      </c>
      <c r="AN78" s="185">
        <v>0.21428571428571427</v>
      </c>
      <c r="AO78" s="185">
        <v>0.14285714285714285</v>
      </c>
      <c r="AP78" s="185">
        <v>0.14285714285714285</v>
      </c>
      <c r="AQ78" s="185">
        <v>0</v>
      </c>
      <c r="AR78" s="184">
        <v>14</v>
      </c>
      <c r="AS78" s="185">
        <v>0.93333333333333335</v>
      </c>
      <c r="AT78" s="186">
        <v>9.9333333333333336</v>
      </c>
      <c r="AU78" s="184">
        <v>15</v>
      </c>
      <c r="AV78" s="185">
        <v>1</v>
      </c>
      <c r="AW78" s="186">
        <v>10</v>
      </c>
      <c r="AX78" s="184">
        <v>15</v>
      </c>
      <c r="AY78" s="185">
        <v>1</v>
      </c>
      <c r="AZ78" s="186">
        <v>9.9333333333333336</v>
      </c>
      <c r="BA78" s="184">
        <v>15</v>
      </c>
      <c r="BB78" s="185">
        <v>1</v>
      </c>
      <c r="BC78" s="185">
        <v>0.26666666666666666</v>
      </c>
      <c r="BD78" s="185">
        <v>0.26666666666666666</v>
      </c>
      <c r="BE78" s="185">
        <v>0.13333333333333333</v>
      </c>
      <c r="BF78" s="185">
        <v>0.33333333333333331</v>
      </c>
      <c r="BG78" s="185">
        <v>0</v>
      </c>
      <c r="BH78" s="184">
        <v>15</v>
      </c>
      <c r="BI78" s="185">
        <v>1</v>
      </c>
      <c r="BJ78" s="185">
        <v>0.73333333333333328</v>
      </c>
      <c r="BK78" s="185">
        <v>0.19999999999999998</v>
      </c>
      <c r="BL78" s="185">
        <v>6.6666666666666666E-2</v>
      </c>
      <c r="BM78" s="185">
        <v>0</v>
      </c>
      <c r="BN78" s="185">
        <v>0</v>
      </c>
      <c r="BO78" s="184">
        <v>15</v>
      </c>
      <c r="BP78" s="185">
        <v>1</v>
      </c>
      <c r="BQ78" s="185">
        <v>0.6</v>
      </c>
      <c r="BR78" s="185">
        <v>0.33333333333333331</v>
      </c>
      <c r="BS78" s="185">
        <v>6.6666666666666666E-2</v>
      </c>
      <c r="BT78" s="185">
        <v>0</v>
      </c>
      <c r="BU78" s="185">
        <v>0</v>
      </c>
      <c r="BV78" s="184">
        <v>15</v>
      </c>
      <c r="BW78" s="185">
        <v>1</v>
      </c>
      <c r="BX78" s="185">
        <v>0.66666666666666663</v>
      </c>
      <c r="BY78" s="185">
        <v>0.26666666666666666</v>
      </c>
      <c r="BZ78" s="185">
        <v>6.6666666666666666E-2</v>
      </c>
      <c r="CA78" s="185">
        <v>0</v>
      </c>
      <c r="CB78" s="185">
        <v>0</v>
      </c>
      <c r="CC78" s="184">
        <v>15</v>
      </c>
      <c r="CD78" s="185">
        <v>1</v>
      </c>
      <c r="CE78" s="185">
        <v>0.88888888888888884</v>
      </c>
      <c r="CF78" s="185">
        <v>0.1111111111111111</v>
      </c>
      <c r="CG78" s="185">
        <v>0</v>
      </c>
      <c r="CH78" s="185">
        <v>0</v>
      </c>
      <c r="CI78" s="185">
        <v>0</v>
      </c>
      <c r="CJ78" s="184">
        <v>9</v>
      </c>
      <c r="CK78" s="185">
        <v>0.6</v>
      </c>
      <c r="CL78" s="185">
        <v>0.79999999999999993</v>
      </c>
      <c r="CM78" s="185">
        <v>0.13333333333333333</v>
      </c>
      <c r="CN78" s="185">
        <v>6.6666666666666666E-2</v>
      </c>
      <c r="CO78" s="185">
        <v>0</v>
      </c>
      <c r="CP78" s="185">
        <v>0</v>
      </c>
      <c r="CQ78" s="184">
        <v>15</v>
      </c>
      <c r="CR78" s="185">
        <v>1</v>
      </c>
      <c r="CS78" s="185">
        <v>0.79999999999999993</v>
      </c>
      <c r="CT78" s="185">
        <v>0.19999999999999998</v>
      </c>
      <c r="CU78" s="185">
        <v>0</v>
      </c>
      <c r="CV78" s="185">
        <v>0</v>
      </c>
      <c r="CW78" s="185">
        <v>0</v>
      </c>
      <c r="CX78" s="184">
        <v>5</v>
      </c>
      <c r="CY78" s="185">
        <v>0.33333333333333331</v>
      </c>
      <c r="CZ78" s="185">
        <v>0.25</v>
      </c>
      <c r="DA78" s="185">
        <v>0.5</v>
      </c>
      <c r="DB78" s="185">
        <v>0.25</v>
      </c>
      <c r="DC78" s="185">
        <v>0</v>
      </c>
      <c r="DD78" s="185">
        <v>0</v>
      </c>
      <c r="DE78" s="184">
        <v>4</v>
      </c>
      <c r="DF78" s="185">
        <v>0.26666666666666666</v>
      </c>
      <c r="DG78" s="185">
        <v>0.29999999999999993</v>
      </c>
      <c r="DH78" s="185">
        <v>0.59999999999999987</v>
      </c>
      <c r="DI78" s="185">
        <v>0</v>
      </c>
      <c r="DJ78" s="185">
        <v>9.9999999999999992E-2</v>
      </c>
      <c r="DK78" s="185">
        <v>0</v>
      </c>
      <c r="DL78" s="184">
        <v>10</v>
      </c>
      <c r="DM78" s="185">
        <v>0.66666666666666663</v>
      </c>
      <c r="DN78" s="185">
        <v>0.39999999999999997</v>
      </c>
      <c r="DO78" s="185">
        <v>0.5</v>
      </c>
      <c r="DP78" s="185">
        <v>0</v>
      </c>
      <c r="DQ78" s="185">
        <v>9.9999999999999992E-2</v>
      </c>
      <c r="DR78" s="185">
        <v>0</v>
      </c>
      <c r="DS78" s="184">
        <v>10</v>
      </c>
      <c r="DT78" s="185">
        <v>0.66666666666666663</v>
      </c>
      <c r="DU78" s="185">
        <v>0.33333333333333337</v>
      </c>
      <c r="DV78" s="185">
        <v>0.66666666666666674</v>
      </c>
      <c r="DW78" s="185">
        <v>0</v>
      </c>
      <c r="DX78" s="185">
        <v>0</v>
      </c>
      <c r="DY78" s="185">
        <v>0</v>
      </c>
      <c r="DZ78" s="184">
        <v>6</v>
      </c>
      <c r="EA78" s="185">
        <v>0.4</v>
      </c>
      <c r="EB78" s="185">
        <v>0.25</v>
      </c>
      <c r="EC78" s="185">
        <v>0.74999999999999989</v>
      </c>
      <c r="ED78" s="185">
        <v>0</v>
      </c>
      <c r="EE78" s="185">
        <v>0</v>
      </c>
      <c r="EF78" s="185">
        <v>0</v>
      </c>
      <c r="EG78" s="184">
        <v>4</v>
      </c>
      <c r="EH78" s="185">
        <v>0.26666666666666666</v>
      </c>
      <c r="EI78" s="185">
        <v>1</v>
      </c>
      <c r="EJ78" s="185">
        <v>0</v>
      </c>
      <c r="EK78" s="185">
        <v>0</v>
      </c>
      <c r="EL78" s="185">
        <v>0</v>
      </c>
      <c r="EM78" s="185">
        <v>0</v>
      </c>
      <c r="EN78" s="184">
        <v>15</v>
      </c>
      <c r="EO78" s="185">
        <v>1</v>
      </c>
      <c r="EP78" s="185">
        <v>0.39999999999999997</v>
      </c>
      <c r="EQ78" s="185">
        <v>0.6</v>
      </c>
      <c r="ER78" s="185">
        <v>0</v>
      </c>
      <c r="ES78" s="185">
        <v>0</v>
      </c>
      <c r="ET78" s="185">
        <v>0</v>
      </c>
      <c r="EU78" s="184">
        <v>15</v>
      </c>
      <c r="EV78" s="185">
        <v>1</v>
      </c>
      <c r="EW78" s="185">
        <v>0.46153846153846151</v>
      </c>
      <c r="EX78" s="185">
        <v>0.46153846153846151</v>
      </c>
      <c r="EY78" s="185">
        <v>7.6923076923076927E-2</v>
      </c>
      <c r="EZ78" s="185">
        <v>0</v>
      </c>
      <c r="FA78" s="185">
        <v>0</v>
      </c>
      <c r="FB78" s="184">
        <v>13</v>
      </c>
      <c r="FC78" s="185">
        <v>0.8666666666666667</v>
      </c>
      <c r="FD78" s="185">
        <v>0.7142857142857143</v>
      </c>
      <c r="FE78" s="185">
        <v>0.2857142857142857</v>
      </c>
      <c r="FF78" s="185">
        <v>0</v>
      </c>
      <c r="FG78" s="185">
        <v>0</v>
      </c>
      <c r="FH78" s="185">
        <v>0</v>
      </c>
      <c r="FI78" s="184">
        <v>14</v>
      </c>
      <c r="FJ78" s="185">
        <v>0.93333333333333335</v>
      </c>
      <c r="FK78" s="185">
        <v>0.7142857142857143</v>
      </c>
      <c r="FL78" s="185">
        <v>0.2857142857142857</v>
      </c>
      <c r="FM78" s="185">
        <v>0</v>
      </c>
      <c r="FN78" s="185">
        <v>0</v>
      </c>
      <c r="FO78" s="185">
        <v>0</v>
      </c>
      <c r="FP78" s="184">
        <v>14</v>
      </c>
      <c r="FQ78" s="185">
        <v>0.93333333333333335</v>
      </c>
      <c r="FR78" s="185">
        <v>0</v>
      </c>
      <c r="FS78" s="185">
        <v>0.5</v>
      </c>
      <c r="FT78" s="185">
        <v>0</v>
      </c>
      <c r="FU78" s="185">
        <v>0.5</v>
      </c>
      <c r="FV78" s="185">
        <v>0</v>
      </c>
      <c r="FW78" s="184">
        <v>2</v>
      </c>
      <c r="FX78" s="185">
        <v>0.13333333333333333</v>
      </c>
      <c r="FY78" s="185">
        <v>1</v>
      </c>
      <c r="FZ78" s="185">
        <v>0</v>
      </c>
      <c r="GA78" s="185">
        <v>0</v>
      </c>
      <c r="GB78" s="185">
        <v>0</v>
      </c>
      <c r="GC78" s="185">
        <v>0</v>
      </c>
      <c r="GD78" s="184">
        <v>8</v>
      </c>
      <c r="GE78" s="185">
        <v>0.53333333333333333</v>
      </c>
      <c r="GF78" s="185" t="s">
        <v>232</v>
      </c>
      <c r="GG78" s="185" t="s">
        <v>232</v>
      </c>
      <c r="GH78" s="185" t="s">
        <v>232</v>
      </c>
      <c r="GI78" s="185" t="s">
        <v>232</v>
      </c>
      <c r="GJ78" s="185" t="s">
        <v>232</v>
      </c>
      <c r="GK78" s="184">
        <v>0</v>
      </c>
      <c r="GL78" s="185">
        <v>0</v>
      </c>
      <c r="GM78" s="187">
        <v>1</v>
      </c>
      <c r="GN78" s="187">
        <v>0</v>
      </c>
      <c r="GO78" s="187">
        <v>0</v>
      </c>
      <c r="GP78" s="187">
        <v>0</v>
      </c>
      <c r="GQ78" s="187">
        <v>0</v>
      </c>
      <c r="GR78" s="184">
        <v>8</v>
      </c>
      <c r="GS78" s="185">
        <v>0.53333333333333333</v>
      </c>
      <c r="GT78" s="187">
        <v>0.74999999999999989</v>
      </c>
      <c r="GU78" s="187">
        <v>0.125</v>
      </c>
      <c r="GV78" s="187">
        <v>0.125</v>
      </c>
      <c r="GW78" s="187">
        <v>0</v>
      </c>
      <c r="GX78" s="187">
        <v>0</v>
      </c>
      <c r="GY78" s="184">
        <v>8</v>
      </c>
      <c r="GZ78" s="185">
        <v>0.53333333333333333</v>
      </c>
      <c r="HA78" s="187">
        <v>0.8571428571428571</v>
      </c>
      <c r="HB78" s="187">
        <v>0.14285714285714285</v>
      </c>
      <c r="HC78" s="187">
        <v>0</v>
      </c>
      <c r="HD78" s="187">
        <v>0</v>
      </c>
      <c r="HE78" s="187">
        <v>0</v>
      </c>
      <c r="HF78" s="184">
        <v>7</v>
      </c>
      <c r="HG78" s="185">
        <v>0.46666666666666667</v>
      </c>
      <c r="HH78" s="186">
        <v>9.5333333333333332</v>
      </c>
      <c r="HI78" s="184">
        <v>15</v>
      </c>
      <c r="HJ78" s="185">
        <v>1</v>
      </c>
      <c r="HK78" s="185">
        <v>0.6</v>
      </c>
      <c r="HL78" s="185">
        <v>0.13333333333333333</v>
      </c>
      <c r="HM78" s="185">
        <v>0.26666666666666666</v>
      </c>
      <c r="HN78" s="185">
        <v>0</v>
      </c>
      <c r="HO78" s="185">
        <v>0</v>
      </c>
      <c r="HP78" s="184">
        <v>15</v>
      </c>
      <c r="HQ78" s="185">
        <v>1</v>
      </c>
      <c r="HR78" s="185">
        <v>0.6</v>
      </c>
      <c r="HS78" s="185">
        <v>6.6666666666666666E-2</v>
      </c>
      <c r="HT78" s="185">
        <v>6.6666666666666666E-2</v>
      </c>
      <c r="HU78" s="185">
        <v>0.26666666666666666</v>
      </c>
      <c r="HV78" s="185">
        <v>0</v>
      </c>
      <c r="HW78" s="185">
        <v>0</v>
      </c>
      <c r="HX78" s="185">
        <v>0.13333333333333333</v>
      </c>
      <c r="HY78" s="185">
        <v>0</v>
      </c>
      <c r="HZ78" s="185">
        <v>0</v>
      </c>
      <c r="IA78" s="185">
        <v>0</v>
      </c>
      <c r="IB78" s="184">
        <v>15</v>
      </c>
      <c r="IC78" s="185">
        <v>1</v>
      </c>
      <c r="ID78" s="186">
        <v>2.5454545454545454</v>
      </c>
      <c r="IE78" s="184">
        <v>11</v>
      </c>
      <c r="IF78" s="185">
        <v>0.73333333333333328</v>
      </c>
      <c r="IG78" s="185">
        <v>0</v>
      </c>
      <c r="IH78" s="185">
        <v>1</v>
      </c>
      <c r="II78" s="185">
        <v>0</v>
      </c>
      <c r="IJ78" s="184">
        <v>14</v>
      </c>
      <c r="IK78" s="185">
        <v>0.93333333333333335</v>
      </c>
      <c r="IL78" s="185">
        <v>1</v>
      </c>
      <c r="IM78" s="185">
        <v>0</v>
      </c>
      <c r="IN78" s="184">
        <v>5</v>
      </c>
      <c r="IO78" s="185">
        <v>0.33333333333333331</v>
      </c>
      <c r="IP78" s="185">
        <v>1</v>
      </c>
      <c r="IQ78" s="185">
        <v>0</v>
      </c>
      <c r="IR78" s="184">
        <v>11</v>
      </c>
      <c r="IS78" s="185">
        <v>0.73333333333333328</v>
      </c>
      <c r="IT78" s="185">
        <v>1</v>
      </c>
      <c r="IU78" s="185">
        <v>0</v>
      </c>
      <c r="IV78" s="184">
        <v>14</v>
      </c>
      <c r="IW78" s="185">
        <v>0.93333333333333335</v>
      </c>
      <c r="IX78" s="185">
        <v>1</v>
      </c>
      <c r="IY78" s="185">
        <v>0</v>
      </c>
      <c r="IZ78" s="184">
        <v>12</v>
      </c>
      <c r="JA78" s="185">
        <v>0.8</v>
      </c>
      <c r="JB78" s="185">
        <v>0</v>
      </c>
      <c r="JC78" s="185">
        <v>0.23076923076923075</v>
      </c>
      <c r="JD78" s="185">
        <v>0.76923076923076927</v>
      </c>
      <c r="JE78" s="184">
        <v>13</v>
      </c>
      <c r="JF78" s="185">
        <v>0.8666666666666667</v>
      </c>
      <c r="JG78" s="185">
        <v>0</v>
      </c>
      <c r="JH78" s="185">
        <v>0.37499999999999994</v>
      </c>
      <c r="JI78" s="185">
        <v>0.25</v>
      </c>
      <c r="JJ78" s="185">
        <v>0.25</v>
      </c>
      <c r="JK78" s="185">
        <v>0.125</v>
      </c>
      <c r="JL78" s="184">
        <v>8</v>
      </c>
      <c r="JM78" s="185">
        <v>0.53333333333333333</v>
      </c>
      <c r="JN78" s="184">
        <v>12</v>
      </c>
      <c r="JO78" s="185">
        <v>0.8</v>
      </c>
      <c r="JP78" s="185" t="s">
        <v>232</v>
      </c>
      <c r="JQ78" s="185" t="s">
        <v>232</v>
      </c>
      <c r="JR78" s="185" t="s">
        <v>232</v>
      </c>
      <c r="JS78" s="185" t="s">
        <v>232</v>
      </c>
      <c r="JT78" s="185" t="s">
        <v>232</v>
      </c>
      <c r="JU78" s="184">
        <v>0</v>
      </c>
      <c r="JV78" s="185">
        <v>0</v>
      </c>
      <c r="JW78" s="185">
        <v>0</v>
      </c>
      <c r="JX78" s="185">
        <v>0</v>
      </c>
      <c r="JY78" s="185">
        <v>0</v>
      </c>
      <c r="JZ78" s="185">
        <v>1</v>
      </c>
      <c r="KA78" s="185">
        <v>0</v>
      </c>
      <c r="KB78" s="184">
        <v>12</v>
      </c>
      <c r="KC78" s="185">
        <v>0.8</v>
      </c>
      <c r="KD78" s="185">
        <v>0.90909090909090917</v>
      </c>
      <c r="KE78" s="185">
        <v>0</v>
      </c>
      <c r="KF78" s="185">
        <v>9.0909090909090912E-2</v>
      </c>
      <c r="KG78" s="185">
        <v>0</v>
      </c>
      <c r="KH78" s="185">
        <v>0</v>
      </c>
      <c r="KI78" s="185">
        <v>0</v>
      </c>
      <c r="KJ78" s="185">
        <v>0</v>
      </c>
      <c r="KK78" s="185">
        <v>0</v>
      </c>
      <c r="KL78" s="185">
        <v>0</v>
      </c>
      <c r="KM78" s="184">
        <v>11</v>
      </c>
      <c r="KN78" s="188">
        <v>0.73333333333333328</v>
      </c>
    </row>
    <row r="79" spans="1:300" s="150" customFormat="1" ht="24" customHeight="1" x14ac:dyDescent="0.25">
      <c r="A79" s="173">
        <v>221</v>
      </c>
      <c r="B79" s="174" t="s">
        <v>331</v>
      </c>
      <c r="C79" s="175" t="s">
        <v>4</v>
      </c>
      <c r="D79" s="175" t="s">
        <v>2</v>
      </c>
      <c r="E79" s="176">
        <v>56</v>
      </c>
      <c r="F79" s="177">
        <v>0.30769230769230771</v>
      </c>
      <c r="G79" s="177">
        <v>0.69230769230769229</v>
      </c>
      <c r="H79" s="176">
        <v>52</v>
      </c>
      <c r="I79" s="177">
        <v>0.9285714285714286</v>
      </c>
      <c r="J79" s="177">
        <v>0.77500000000000002</v>
      </c>
      <c r="K79" s="177">
        <v>0.22500000000000001</v>
      </c>
      <c r="L79" s="176">
        <v>40</v>
      </c>
      <c r="M79" s="177">
        <v>0.7142857142857143</v>
      </c>
      <c r="N79" s="177">
        <v>0.47499999999999998</v>
      </c>
      <c r="O79" s="177">
        <v>0.52500000000000002</v>
      </c>
      <c r="P79" s="176">
        <v>40</v>
      </c>
      <c r="Q79" s="177">
        <v>0.7142857142857143</v>
      </c>
      <c r="R79" s="177">
        <v>0.13207547169811321</v>
      </c>
      <c r="S79" s="177">
        <v>0.16981132075471697</v>
      </c>
      <c r="T79" s="177">
        <v>0.58490566037735847</v>
      </c>
      <c r="U79" s="177">
        <v>9.4339622641509427E-2</v>
      </c>
      <c r="V79" s="177">
        <v>0.32075471698113212</v>
      </c>
      <c r="W79" s="177">
        <v>3.7735849056603772E-2</v>
      </c>
      <c r="X79" s="177">
        <v>0</v>
      </c>
      <c r="Y79" s="177">
        <v>9.4339622641509427E-2</v>
      </c>
      <c r="Z79" s="177">
        <v>5.6603773584905669E-2</v>
      </c>
      <c r="AA79" s="177">
        <v>1.8867924528301886E-2</v>
      </c>
      <c r="AB79" s="177">
        <v>0</v>
      </c>
      <c r="AC79" s="177">
        <v>3.7735849056603772E-2</v>
      </c>
      <c r="AD79" s="176">
        <v>53</v>
      </c>
      <c r="AE79" s="177">
        <v>0.9464285714285714</v>
      </c>
      <c r="AF79" s="177">
        <v>0.6785714285714286</v>
      </c>
      <c r="AG79" s="176">
        <v>38</v>
      </c>
      <c r="AH79" s="177">
        <v>0.62745098039215685</v>
      </c>
      <c r="AI79" s="177">
        <v>0.41176470588235298</v>
      </c>
      <c r="AJ79" s="177">
        <v>0.25490196078431371</v>
      </c>
      <c r="AK79" s="177">
        <v>0.41176470588235298</v>
      </c>
      <c r="AL79" s="177">
        <v>0.37254901960784309</v>
      </c>
      <c r="AM79" s="177">
        <v>0.15686274509803921</v>
      </c>
      <c r="AN79" s="177">
        <v>0.19607843137254902</v>
      </c>
      <c r="AO79" s="177">
        <v>0.13725490196078433</v>
      </c>
      <c r="AP79" s="177">
        <v>0.11764705882352942</v>
      </c>
      <c r="AQ79" s="177">
        <v>5.8823529411764712E-2</v>
      </c>
      <c r="AR79" s="176">
        <v>51</v>
      </c>
      <c r="AS79" s="177">
        <v>0.9107142857142857</v>
      </c>
      <c r="AT79" s="178">
        <v>9.9642857142857135</v>
      </c>
      <c r="AU79" s="176">
        <v>56</v>
      </c>
      <c r="AV79" s="177">
        <v>1</v>
      </c>
      <c r="AW79" s="178">
        <v>10</v>
      </c>
      <c r="AX79" s="176">
        <v>56</v>
      </c>
      <c r="AY79" s="177">
        <v>1</v>
      </c>
      <c r="AZ79" s="178">
        <v>9.9821428571428577</v>
      </c>
      <c r="BA79" s="176">
        <v>56</v>
      </c>
      <c r="BB79" s="177">
        <v>1</v>
      </c>
      <c r="BC79" s="177">
        <v>0.6071428571428571</v>
      </c>
      <c r="BD79" s="177">
        <v>0.3214285714285714</v>
      </c>
      <c r="BE79" s="177">
        <v>3.5714285714285712E-2</v>
      </c>
      <c r="BF79" s="177">
        <v>3.5714285714285712E-2</v>
      </c>
      <c r="BG79" s="177">
        <v>0</v>
      </c>
      <c r="BH79" s="176">
        <v>56</v>
      </c>
      <c r="BI79" s="177">
        <v>1</v>
      </c>
      <c r="BJ79" s="177">
        <v>0.90740740740740733</v>
      </c>
      <c r="BK79" s="177">
        <v>9.2592592592592587E-2</v>
      </c>
      <c r="BL79" s="177">
        <v>0</v>
      </c>
      <c r="BM79" s="177">
        <v>0</v>
      </c>
      <c r="BN79" s="177">
        <v>0</v>
      </c>
      <c r="BO79" s="176">
        <v>54</v>
      </c>
      <c r="BP79" s="177">
        <v>0.9642857142857143</v>
      </c>
      <c r="BQ79" s="177">
        <v>0.94444444444444442</v>
      </c>
      <c r="BR79" s="177">
        <v>3.7037037037037035E-2</v>
      </c>
      <c r="BS79" s="177">
        <v>1.8518518518518517E-2</v>
      </c>
      <c r="BT79" s="177">
        <v>0</v>
      </c>
      <c r="BU79" s="177">
        <v>0</v>
      </c>
      <c r="BV79" s="176">
        <v>54</v>
      </c>
      <c r="BW79" s="177">
        <v>0.9642857142857143</v>
      </c>
      <c r="BX79" s="177">
        <v>0.94444444444444442</v>
      </c>
      <c r="BY79" s="177">
        <v>5.5555555555555559E-2</v>
      </c>
      <c r="BZ79" s="177">
        <v>0</v>
      </c>
      <c r="CA79" s="177">
        <v>0</v>
      </c>
      <c r="CB79" s="177">
        <v>0</v>
      </c>
      <c r="CC79" s="176">
        <v>54</v>
      </c>
      <c r="CD79" s="177">
        <v>0.9642857142857143</v>
      </c>
      <c r="CE79" s="177">
        <v>0.94000000000000017</v>
      </c>
      <c r="CF79" s="177">
        <v>6.0000000000000012E-2</v>
      </c>
      <c r="CG79" s="177">
        <v>0</v>
      </c>
      <c r="CH79" s="177">
        <v>0</v>
      </c>
      <c r="CI79" s="177">
        <v>0</v>
      </c>
      <c r="CJ79" s="176">
        <v>50</v>
      </c>
      <c r="CK79" s="177">
        <v>0.8928571428571429</v>
      </c>
      <c r="CL79" s="177">
        <v>1</v>
      </c>
      <c r="CM79" s="177">
        <v>0</v>
      </c>
      <c r="CN79" s="177">
        <v>0</v>
      </c>
      <c r="CO79" s="177">
        <v>0</v>
      </c>
      <c r="CP79" s="177">
        <v>0</v>
      </c>
      <c r="CQ79" s="176">
        <v>56</v>
      </c>
      <c r="CR79" s="177">
        <v>1</v>
      </c>
      <c r="CS79" s="177">
        <v>0.91428571428571437</v>
      </c>
      <c r="CT79" s="177">
        <v>8.5714285714285729E-2</v>
      </c>
      <c r="CU79" s="177">
        <v>0</v>
      </c>
      <c r="CV79" s="177">
        <v>0</v>
      </c>
      <c r="CW79" s="177">
        <v>0</v>
      </c>
      <c r="CX79" s="176">
        <v>35</v>
      </c>
      <c r="CY79" s="177">
        <v>0.625</v>
      </c>
      <c r="CZ79" s="177">
        <v>0.8214285714285714</v>
      </c>
      <c r="DA79" s="177">
        <v>0.14285714285714285</v>
      </c>
      <c r="DB79" s="177">
        <v>3.5714285714285712E-2</v>
      </c>
      <c r="DC79" s="177">
        <v>0</v>
      </c>
      <c r="DD79" s="177">
        <v>0</v>
      </c>
      <c r="DE79" s="176">
        <v>28</v>
      </c>
      <c r="DF79" s="177">
        <v>0.5</v>
      </c>
      <c r="DG79" s="177">
        <v>0.52631578947368418</v>
      </c>
      <c r="DH79" s="177">
        <v>0.36842105263157898</v>
      </c>
      <c r="DI79" s="177">
        <v>5.2631578947368425E-2</v>
      </c>
      <c r="DJ79" s="177">
        <v>0</v>
      </c>
      <c r="DK79" s="177">
        <v>5.2631578947368425E-2</v>
      </c>
      <c r="DL79" s="176">
        <v>19</v>
      </c>
      <c r="DM79" s="177">
        <v>0.3392857142857143</v>
      </c>
      <c r="DN79" s="177">
        <v>0.60000000000000009</v>
      </c>
      <c r="DO79" s="177">
        <v>0.30000000000000004</v>
      </c>
      <c r="DP79" s="177">
        <v>0</v>
      </c>
      <c r="DQ79" s="177">
        <v>0.05</v>
      </c>
      <c r="DR79" s="177">
        <v>0.05</v>
      </c>
      <c r="DS79" s="176">
        <v>20</v>
      </c>
      <c r="DT79" s="177">
        <v>0.35714285714285715</v>
      </c>
      <c r="DU79" s="177">
        <v>0.72222222222222221</v>
      </c>
      <c r="DV79" s="177">
        <v>0.22222222222222224</v>
      </c>
      <c r="DW79" s="177">
        <v>5.5555555555555559E-2</v>
      </c>
      <c r="DX79" s="177">
        <v>0</v>
      </c>
      <c r="DY79" s="177">
        <v>0</v>
      </c>
      <c r="DZ79" s="176">
        <v>18</v>
      </c>
      <c r="EA79" s="177">
        <v>0.32142857142857145</v>
      </c>
      <c r="EB79" s="177">
        <v>0.6875</v>
      </c>
      <c r="EC79" s="177">
        <v>0.18750000000000003</v>
      </c>
      <c r="ED79" s="177">
        <v>0.125</v>
      </c>
      <c r="EE79" s="177">
        <v>0</v>
      </c>
      <c r="EF79" s="177">
        <v>0</v>
      </c>
      <c r="EG79" s="176">
        <v>16</v>
      </c>
      <c r="EH79" s="177">
        <v>0.2857142857142857</v>
      </c>
      <c r="EI79" s="177">
        <v>0.96363636363636362</v>
      </c>
      <c r="EJ79" s="177">
        <v>3.6363636363636362E-2</v>
      </c>
      <c r="EK79" s="177">
        <v>0</v>
      </c>
      <c r="EL79" s="177">
        <v>0</v>
      </c>
      <c r="EM79" s="177">
        <v>0</v>
      </c>
      <c r="EN79" s="176">
        <v>55</v>
      </c>
      <c r="EO79" s="177">
        <v>0.9821428571428571</v>
      </c>
      <c r="EP79" s="177">
        <v>0.84615384615384626</v>
      </c>
      <c r="EQ79" s="177">
        <v>0.15384615384615388</v>
      </c>
      <c r="ER79" s="177">
        <v>0</v>
      </c>
      <c r="ES79" s="177">
        <v>0</v>
      </c>
      <c r="ET79" s="177">
        <v>0</v>
      </c>
      <c r="EU79" s="176">
        <v>39</v>
      </c>
      <c r="EV79" s="177">
        <v>0.6964285714285714</v>
      </c>
      <c r="EW79" s="177">
        <v>0.90243902439024393</v>
      </c>
      <c r="EX79" s="177">
        <v>9.7560975609756101E-2</v>
      </c>
      <c r="EY79" s="177">
        <v>0</v>
      </c>
      <c r="EZ79" s="177">
        <v>0</v>
      </c>
      <c r="FA79" s="177">
        <v>0</v>
      </c>
      <c r="FB79" s="176">
        <v>41</v>
      </c>
      <c r="FC79" s="177">
        <v>0.7321428571428571</v>
      </c>
      <c r="FD79" s="177">
        <v>0.86486486486486491</v>
      </c>
      <c r="FE79" s="177">
        <v>0.13513513513513514</v>
      </c>
      <c r="FF79" s="177">
        <v>0</v>
      </c>
      <c r="FG79" s="177">
        <v>0</v>
      </c>
      <c r="FH79" s="177">
        <v>0</v>
      </c>
      <c r="FI79" s="176">
        <v>37</v>
      </c>
      <c r="FJ79" s="177">
        <v>0.6607142857142857</v>
      </c>
      <c r="FK79" s="177">
        <v>0.92500000000000004</v>
      </c>
      <c r="FL79" s="177">
        <v>7.5000000000000011E-2</v>
      </c>
      <c r="FM79" s="177">
        <v>0</v>
      </c>
      <c r="FN79" s="177">
        <v>0</v>
      </c>
      <c r="FO79" s="177">
        <v>0</v>
      </c>
      <c r="FP79" s="176">
        <v>40</v>
      </c>
      <c r="FQ79" s="177">
        <v>0.7142857142857143</v>
      </c>
      <c r="FR79" s="177">
        <v>0.83783783783783783</v>
      </c>
      <c r="FS79" s="177">
        <v>0.10810810810810811</v>
      </c>
      <c r="FT79" s="177">
        <v>5.4054054054054057E-2</v>
      </c>
      <c r="FU79" s="177">
        <v>0</v>
      </c>
      <c r="FV79" s="177">
        <v>0</v>
      </c>
      <c r="FW79" s="176">
        <v>37</v>
      </c>
      <c r="FX79" s="177">
        <v>0.6607142857142857</v>
      </c>
      <c r="FY79" s="177">
        <v>0.86956521739130421</v>
      </c>
      <c r="FZ79" s="177">
        <v>8.6956521739130432E-2</v>
      </c>
      <c r="GA79" s="177">
        <v>0</v>
      </c>
      <c r="GB79" s="177">
        <v>4.3478260869565216E-2</v>
      </c>
      <c r="GC79" s="177">
        <v>0</v>
      </c>
      <c r="GD79" s="176">
        <v>23</v>
      </c>
      <c r="GE79" s="177">
        <v>0.4107142857142857</v>
      </c>
      <c r="GF79" s="177">
        <v>0.83333333333333326</v>
      </c>
      <c r="GG79" s="177">
        <v>0.16666666666666669</v>
      </c>
      <c r="GH79" s="177">
        <v>0</v>
      </c>
      <c r="GI79" s="177">
        <v>0</v>
      </c>
      <c r="GJ79" s="177">
        <v>0</v>
      </c>
      <c r="GK79" s="176">
        <v>18</v>
      </c>
      <c r="GL79" s="177">
        <v>0.32142857142857145</v>
      </c>
      <c r="GM79" s="179">
        <v>0.91891891891891897</v>
      </c>
      <c r="GN79" s="179">
        <v>8.1081081081081086E-2</v>
      </c>
      <c r="GO79" s="179">
        <v>0</v>
      </c>
      <c r="GP79" s="179">
        <v>0</v>
      </c>
      <c r="GQ79" s="179">
        <v>0</v>
      </c>
      <c r="GR79" s="176">
        <v>37</v>
      </c>
      <c r="GS79" s="177">
        <v>0.6607142857142857</v>
      </c>
      <c r="GT79" s="179">
        <v>0.7931034482758621</v>
      </c>
      <c r="GU79" s="179">
        <v>0.20689655172413793</v>
      </c>
      <c r="GV79" s="179">
        <v>0</v>
      </c>
      <c r="GW79" s="179">
        <v>0</v>
      </c>
      <c r="GX79" s="179">
        <v>0</v>
      </c>
      <c r="GY79" s="176">
        <v>29</v>
      </c>
      <c r="GZ79" s="177">
        <v>0.5178571428571429</v>
      </c>
      <c r="HA79" s="179">
        <v>0.82608695652173902</v>
      </c>
      <c r="HB79" s="179">
        <v>0.17391304347826086</v>
      </c>
      <c r="HC79" s="179">
        <v>0</v>
      </c>
      <c r="HD79" s="179">
        <v>0</v>
      </c>
      <c r="HE79" s="179">
        <v>0</v>
      </c>
      <c r="HF79" s="176">
        <v>23</v>
      </c>
      <c r="HG79" s="177">
        <v>0.4107142857142857</v>
      </c>
      <c r="HH79" s="178">
        <v>9.625</v>
      </c>
      <c r="HI79" s="176">
        <v>56</v>
      </c>
      <c r="HJ79" s="177">
        <v>1</v>
      </c>
      <c r="HK79" s="177">
        <v>0.9821428571428571</v>
      </c>
      <c r="HL79" s="177">
        <v>0</v>
      </c>
      <c r="HM79" s="177">
        <v>1.7857142857142856E-2</v>
      </c>
      <c r="HN79" s="177">
        <v>0</v>
      </c>
      <c r="HO79" s="177">
        <v>0</v>
      </c>
      <c r="HP79" s="176">
        <v>56</v>
      </c>
      <c r="HQ79" s="177">
        <v>1</v>
      </c>
      <c r="HR79" s="177">
        <v>0.43396226415094341</v>
      </c>
      <c r="HS79" s="177">
        <v>9.4339622641509427E-2</v>
      </c>
      <c r="HT79" s="177">
        <v>1.8867924528301886E-2</v>
      </c>
      <c r="HU79" s="177">
        <v>0.15094339622641509</v>
      </c>
      <c r="HV79" s="177">
        <v>0</v>
      </c>
      <c r="HW79" s="177">
        <v>7.5471698113207544E-2</v>
      </c>
      <c r="HX79" s="177">
        <v>0.16981132075471697</v>
      </c>
      <c r="HY79" s="177">
        <v>1.8867924528301886E-2</v>
      </c>
      <c r="HZ79" s="177">
        <v>9.4339622641509427E-2</v>
      </c>
      <c r="IA79" s="177">
        <v>0.18867924528301885</v>
      </c>
      <c r="IB79" s="176">
        <v>53</v>
      </c>
      <c r="IC79" s="177">
        <v>0.9464285714285714</v>
      </c>
      <c r="ID79" s="178">
        <v>2.6153846153846154</v>
      </c>
      <c r="IE79" s="176">
        <v>52</v>
      </c>
      <c r="IF79" s="177">
        <v>0.9285714285714286</v>
      </c>
      <c r="IG79" s="177">
        <v>0.2857142857142857</v>
      </c>
      <c r="IH79" s="177">
        <v>0.97872340425531912</v>
      </c>
      <c r="II79" s="177">
        <v>2.1276595744680851E-2</v>
      </c>
      <c r="IJ79" s="176">
        <v>47</v>
      </c>
      <c r="IK79" s="177">
        <v>0.8392857142857143</v>
      </c>
      <c r="IL79" s="177">
        <v>0.8571428571428571</v>
      </c>
      <c r="IM79" s="177">
        <v>0.14285714285714288</v>
      </c>
      <c r="IN79" s="176">
        <v>21</v>
      </c>
      <c r="IO79" s="177">
        <v>0.375</v>
      </c>
      <c r="IP79" s="177">
        <v>1</v>
      </c>
      <c r="IQ79" s="177">
        <v>0</v>
      </c>
      <c r="IR79" s="176">
        <v>33</v>
      </c>
      <c r="IS79" s="177">
        <v>0.5892857142857143</v>
      </c>
      <c r="IT79" s="177">
        <v>1</v>
      </c>
      <c r="IU79" s="177">
        <v>0</v>
      </c>
      <c r="IV79" s="176">
        <v>47</v>
      </c>
      <c r="IW79" s="177">
        <v>0.8392857142857143</v>
      </c>
      <c r="IX79" s="177">
        <v>1</v>
      </c>
      <c r="IY79" s="177">
        <v>0</v>
      </c>
      <c r="IZ79" s="176">
        <v>49</v>
      </c>
      <c r="JA79" s="177">
        <v>0.875</v>
      </c>
      <c r="JB79" s="177">
        <v>0.125</v>
      </c>
      <c r="JC79" s="177">
        <v>0.46428571428571425</v>
      </c>
      <c r="JD79" s="177">
        <v>0.5357142857142857</v>
      </c>
      <c r="JE79" s="176">
        <v>56</v>
      </c>
      <c r="JF79" s="177">
        <v>1</v>
      </c>
      <c r="JG79" s="177">
        <v>0.02</v>
      </c>
      <c r="JH79" s="177">
        <v>0.1</v>
      </c>
      <c r="JI79" s="177">
        <v>0.36</v>
      </c>
      <c r="JJ79" s="177">
        <v>0.4</v>
      </c>
      <c r="JK79" s="177">
        <v>0.12000000000000002</v>
      </c>
      <c r="JL79" s="176">
        <v>50</v>
      </c>
      <c r="JM79" s="177">
        <v>0.8928571428571429</v>
      </c>
      <c r="JN79" s="176">
        <v>48</v>
      </c>
      <c r="JO79" s="177">
        <v>0.8571428571428571</v>
      </c>
      <c r="JP79" s="179">
        <v>0</v>
      </c>
      <c r="JQ79" s="179">
        <v>0.5</v>
      </c>
      <c r="JR79" s="179">
        <v>0</v>
      </c>
      <c r="JS79" s="179">
        <v>0</v>
      </c>
      <c r="JT79" s="179">
        <v>0.5</v>
      </c>
      <c r="JU79" s="176">
        <v>4</v>
      </c>
      <c r="JV79" s="177">
        <v>7.1428571428571425E-2</v>
      </c>
      <c r="JW79" s="177">
        <v>1.8181818181818181E-2</v>
      </c>
      <c r="JX79" s="177">
        <v>0</v>
      </c>
      <c r="JY79" s="177">
        <v>1.8181818181818181E-2</v>
      </c>
      <c r="JZ79" s="177">
        <v>0.96363636363636362</v>
      </c>
      <c r="KA79" s="177">
        <v>0</v>
      </c>
      <c r="KB79" s="176">
        <v>55</v>
      </c>
      <c r="KC79" s="177">
        <v>0.9821428571428571</v>
      </c>
      <c r="KD79" s="177">
        <v>0.88000000000000012</v>
      </c>
      <c r="KE79" s="177">
        <v>0.1</v>
      </c>
      <c r="KF79" s="177">
        <v>0.04</v>
      </c>
      <c r="KG79" s="177">
        <v>0</v>
      </c>
      <c r="KH79" s="177">
        <v>0</v>
      </c>
      <c r="KI79" s="177">
        <v>0</v>
      </c>
      <c r="KJ79" s="177">
        <v>0</v>
      </c>
      <c r="KK79" s="177">
        <v>0</v>
      </c>
      <c r="KL79" s="177">
        <v>0.02</v>
      </c>
      <c r="KM79" s="176">
        <v>50</v>
      </c>
      <c r="KN79" s="180">
        <v>0.8928571428571429</v>
      </c>
    </row>
    <row r="80" spans="1:300" s="150" customFormat="1" ht="24" customHeight="1" x14ac:dyDescent="0.25">
      <c r="A80" s="181">
        <v>222</v>
      </c>
      <c r="B80" s="182" t="s">
        <v>337</v>
      </c>
      <c r="C80" s="183" t="s">
        <v>5</v>
      </c>
      <c r="D80" s="183" t="s">
        <v>2</v>
      </c>
      <c r="E80" s="184">
        <v>19</v>
      </c>
      <c r="F80" s="185">
        <v>0.10526315789473684</v>
      </c>
      <c r="G80" s="185">
        <v>0.89473684210526316</v>
      </c>
      <c r="H80" s="184">
        <v>19</v>
      </c>
      <c r="I80" s="185">
        <v>1</v>
      </c>
      <c r="J80" s="185">
        <v>0.94117647058823528</v>
      </c>
      <c r="K80" s="185">
        <v>5.8823529411764705E-2</v>
      </c>
      <c r="L80" s="184">
        <v>17</v>
      </c>
      <c r="M80" s="185">
        <v>0.89473684210526316</v>
      </c>
      <c r="N80" s="185">
        <v>0.8</v>
      </c>
      <c r="O80" s="185">
        <v>0.2</v>
      </c>
      <c r="P80" s="184">
        <v>15</v>
      </c>
      <c r="Q80" s="185">
        <v>0.78947368421052633</v>
      </c>
      <c r="R80" s="185">
        <v>0.68421052631578949</v>
      </c>
      <c r="S80" s="185">
        <v>0.15789473684210525</v>
      </c>
      <c r="T80" s="185">
        <v>0.15789473684210525</v>
      </c>
      <c r="U80" s="185">
        <v>5.2631578947368418E-2</v>
      </c>
      <c r="V80" s="185">
        <v>0.42105263157894735</v>
      </c>
      <c r="W80" s="185">
        <v>0.10526315789473684</v>
      </c>
      <c r="X80" s="185">
        <v>0</v>
      </c>
      <c r="Y80" s="185">
        <v>0.21052631578947367</v>
      </c>
      <c r="Z80" s="185">
        <v>5.2631578947368418E-2</v>
      </c>
      <c r="AA80" s="185">
        <v>0.10526315789473684</v>
      </c>
      <c r="AB80" s="185">
        <v>0</v>
      </c>
      <c r="AC80" s="185">
        <v>5.2631578947368418E-2</v>
      </c>
      <c r="AD80" s="184">
        <v>19</v>
      </c>
      <c r="AE80" s="185">
        <v>1</v>
      </c>
      <c r="AF80" s="185">
        <v>0.89473684210526316</v>
      </c>
      <c r="AG80" s="184">
        <v>17</v>
      </c>
      <c r="AH80" s="185">
        <v>0.5</v>
      </c>
      <c r="AI80" s="185">
        <v>5.5555555555555559E-2</v>
      </c>
      <c r="AJ80" s="185">
        <v>5.5555555555555559E-2</v>
      </c>
      <c r="AK80" s="185">
        <v>0.22222222222222224</v>
      </c>
      <c r="AL80" s="185">
        <v>0.27777777777777779</v>
      </c>
      <c r="AM80" s="185">
        <v>0.27777777777777779</v>
      </c>
      <c r="AN80" s="185">
        <v>0.61111111111111116</v>
      </c>
      <c r="AO80" s="185">
        <v>0.16666666666666666</v>
      </c>
      <c r="AP80" s="185">
        <v>0.11111111111111112</v>
      </c>
      <c r="AQ80" s="185">
        <v>0</v>
      </c>
      <c r="AR80" s="184">
        <v>18</v>
      </c>
      <c r="AS80" s="185">
        <v>0.94736842105263153</v>
      </c>
      <c r="AT80" s="186">
        <v>9.8421052631578956</v>
      </c>
      <c r="AU80" s="184">
        <v>19</v>
      </c>
      <c r="AV80" s="185">
        <v>1</v>
      </c>
      <c r="AW80" s="186">
        <v>10</v>
      </c>
      <c r="AX80" s="184">
        <v>19</v>
      </c>
      <c r="AY80" s="185">
        <v>1</v>
      </c>
      <c r="AZ80" s="186">
        <v>10</v>
      </c>
      <c r="BA80" s="184">
        <v>19</v>
      </c>
      <c r="BB80" s="185">
        <v>1</v>
      </c>
      <c r="BC80" s="185">
        <v>0.61111111111111116</v>
      </c>
      <c r="BD80" s="185">
        <v>0.38888888888888895</v>
      </c>
      <c r="BE80" s="185">
        <v>0</v>
      </c>
      <c r="BF80" s="185">
        <v>0</v>
      </c>
      <c r="BG80" s="185">
        <v>0</v>
      </c>
      <c r="BH80" s="184">
        <v>18</v>
      </c>
      <c r="BI80" s="185">
        <v>0.94736842105263153</v>
      </c>
      <c r="BJ80" s="185">
        <v>0.88888888888888895</v>
      </c>
      <c r="BK80" s="185">
        <v>0.11111111111111112</v>
      </c>
      <c r="BL80" s="185">
        <v>0</v>
      </c>
      <c r="BM80" s="185">
        <v>0</v>
      </c>
      <c r="BN80" s="185">
        <v>0</v>
      </c>
      <c r="BO80" s="184">
        <v>18</v>
      </c>
      <c r="BP80" s="185">
        <v>0.94736842105263153</v>
      </c>
      <c r="BQ80" s="185">
        <v>0.88888888888888895</v>
      </c>
      <c r="BR80" s="185">
        <v>0.11111111111111112</v>
      </c>
      <c r="BS80" s="185">
        <v>0</v>
      </c>
      <c r="BT80" s="185">
        <v>0</v>
      </c>
      <c r="BU80" s="185">
        <v>0</v>
      </c>
      <c r="BV80" s="184">
        <v>18</v>
      </c>
      <c r="BW80" s="185">
        <v>0.94736842105263153</v>
      </c>
      <c r="BX80" s="185">
        <v>0.88888888888888895</v>
      </c>
      <c r="BY80" s="185">
        <v>0.11111111111111112</v>
      </c>
      <c r="BZ80" s="185">
        <v>0</v>
      </c>
      <c r="CA80" s="185">
        <v>0</v>
      </c>
      <c r="CB80" s="185">
        <v>0</v>
      </c>
      <c r="CC80" s="184">
        <v>18</v>
      </c>
      <c r="CD80" s="185">
        <v>0.94736842105263153</v>
      </c>
      <c r="CE80" s="185">
        <v>0.5714285714285714</v>
      </c>
      <c r="CF80" s="185">
        <v>0.35714285714285715</v>
      </c>
      <c r="CG80" s="185">
        <v>7.1428571428571425E-2</v>
      </c>
      <c r="CH80" s="185">
        <v>0</v>
      </c>
      <c r="CI80" s="185">
        <v>0</v>
      </c>
      <c r="CJ80" s="184">
        <v>14</v>
      </c>
      <c r="CK80" s="185">
        <v>0.73684210526315785</v>
      </c>
      <c r="CL80" s="185">
        <v>0.94444444444444453</v>
      </c>
      <c r="CM80" s="185">
        <v>5.5555555555555559E-2</v>
      </c>
      <c r="CN80" s="185">
        <v>0</v>
      </c>
      <c r="CO80" s="185">
        <v>0</v>
      </c>
      <c r="CP80" s="185">
        <v>0</v>
      </c>
      <c r="CQ80" s="184">
        <v>18</v>
      </c>
      <c r="CR80" s="185">
        <v>0.94736842105263153</v>
      </c>
      <c r="CS80" s="185">
        <v>0.5</v>
      </c>
      <c r="CT80" s="185">
        <v>0.5</v>
      </c>
      <c r="CU80" s="185">
        <v>0</v>
      </c>
      <c r="CV80" s="185">
        <v>0</v>
      </c>
      <c r="CW80" s="185">
        <v>0</v>
      </c>
      <c r="CX80" s="184">
        <v>6</v>
      </c>
      <c r="CY80" s="185">
        <v>0.31578947368421051</v>
      </c>
      <c r="CZ80" s="185">
        <v>0.5</v>
      </c>
      <c r="DA80" s="185">
        <v>0.5</v>
      </c>
      <c r="DB80" s="185">
        <v>0</v>
      </c>
      <c r="DC80" s="185">
        <v>0</v>
      </c>
      <c r="DD80" s="185">
        <v>0</v>
      </c>
      <c r="DE80" s="184">
        <v>6</v>
      </c>
      <c r="DF80" s="185">
        <v>0.31578947368421051</v>
      </c>
      <c r="DG80" s="185">
        <v>0.44444444444444448</v>
      </c>
      <c r="DH80" s="185">
        <v>0.44444444444444448</v>
      </c>
      <c r="DI80" s="185">
        <v>0.11111111111111112</v>
      </c>
      <c r="DJ80" s="185">
        <v>0</v>
      </c>
      <c r="DK80" s="185">
        <v>0</v>
      </c>
      <c r="DL80" s="184">
        <v>9</v>
      </c>
      <c r="DM80" s="185">
        <v>0.47368421052631576</v>
      </c>
      <c r="DN80" s="185">
        <v>0.55555555555555558</v>
      </c>
      <c r="DO80" s="185">
        <v>0.33333333333333331</v>
      </c>
      <c r="DP80" s="185">
        <v>0.11111111111111112</v>
      </c>
      <c r="DQ80" s="185">
        <v>0</v>
      </c>
      <c r="DR80" s="185">
        <v>0</v>
      </c>
      <c r="DS80" s="184">
        <v>9</v>
      </c>
      <c r="DT80" s="185">
        <v>0.47368421052631576</v>
      </c>
      <c r="DU80" s="185">
        <v>0.625</v>
      </c>
      <c r="DV80" s="185">
        <v>0.375</v>
      </c>
      <c r="DW80" s="185">
        <v>0</v>
      </c>
      <c r="DX80" s="185">
        <v>0</v>
      </c>
      <c r="DY80" s="185">
        <v>0</v>
      </c>
      <c r="DZ80" s="184">
        <v>8</v>
      </c>
      <c r="EA80" s="185">
        <v>0.42105263157894735</v>
      </c>
      <c r="EB80" s="185">
        <v>0.66666666666666674</v>
      </c>
      <c r="EC80" s="185">
        <v>0.33333333333333337</v>
      </c>
      <c r="ED80" s="185">
        <v>0</v>
      </c>
      <c r="EE80" s="185">
        <v>0</v>
      </c>
      <c r="EF80" s="185">
        <v>0</v>
      </c>
      <c r="EG80" s="184">
        <v>6</v>
      </c>
      <c r="EH80" s="185">
        <v>0.31578947368421051</v>
      </c>
      <c r="EI80" s="185">
        <v>0.88888888888888895</v>
      </c>
      <c r="EJ80" s="185">
        <v>0.11111111111111112</v>
      </c>
      <c r="EK80" s="185">
        <v>0</v>
      </c>
      <c r="EL80" s="185">
        <v>0</v>
      </c>
      <c r="EM80" s="185">
        <v>0</v>
      </c>
      <c r="EN80" s="184">
        <v>18</v>
      </c>
      <c r="EO80" s="185">
        <v>0.94736842105263153</v>
      </c>
      <c r="EP80" s="185">
        <v>0.9375</v>
      </c>
      <c r="EQ80" s="185">
        <v>0</v>
      </c>
      <c r="ER80" s="185">
        <v>6.25E-2</v>
      </c>
      <c r="ES80" s="185">
        <v>0</v>
      </c>
      <c r="ET80" s="185">
        <v>0</v>
      </c>
      <c r="EU80" s="184">
        <v>16</v>
      </c>
      <c r="EV80" s="185">
        <v>0.84210526315789469</v>
      </c>
      <c r="EW80" s="185">
        <v>0.84615384615384626</v>
      </c>
      <c r="EX80" s="185">
        <v>7.6923076923076927E-2</v>
      </c>
      <c r="EY80" s="185">
        <v>7.6923076923076927E-2</v>
      </c>
      <c r="EZ80" s="185">
        <v>0</v>
      </c>
      <c r="FA80" s="185">
        <v>0</v>
      </c>
      <c r="FB80" s="184">
        <v>13</v>
      </c>
      <c r="FC80" s="185">
        <v>0.68421052631578949</v>
      </c>
      <c r="FD80" s="185">
        <v>0.8125</v>
      </c>
      <c r="FE80" s="185">
        <v>0.125</v>
      </c>
      <c r="FF80" s="185">
        <v>0</v>
      </c>
      <c r="FG80" s="185">
        <v>6.25E-2</v>
      </c>
      <c r="FH80" s="185">
        <v>0</v>
      </c>
      <c r="FI80" s="184">
        <v>16</v>
      </c>
      <c r="FJ80" s="185">
        <v>0.84210526315789469</v>
      </c>
      <c r="FK80" s="185">
        <v>0.8125</v>
      </c>
      <c r="FL80" s="185">
        <v>0.1875</v>
      </c>
      <c r="FM80" s="185">
        <v>0</v>
      </c>
      <c r="FN80" s="185">
        <v>0</v>
      </c>
      <c r="FO80" s="185">
        <v>0</v>
      </c>
      <c r="FP80" s="184">
        <v>16</v>
      </c>
      <c r="FQ80" s="185">
        <v>0.84210526315789469</v>
      </c>
      <c r="FR80" s="185">
        <v>1</v>
      </c>
      <c r="FS80" s="185">
        <v>0</v>
      </c>
      <c r="FT80" s="185">
        <v>0</v>
      </c>
      <c r="FU80" s="185">
        <v>0</v>
      </c>
      <c r="FV80" s="185">
        <v>0</v>
      </c>
      <c r="FW80" s="184">
        <v>3</v>
      </c>
      <c r="FX80" s="185">
        <v>0.15789473684210525</v>
      </c>
      <c r="FY80" s="185">
        <v>1</v>
      </c>
      <c r="FZ80" s="185">
        <v>0</v>
      </c>
      <c r="GA80" s="185">
        <v>0</v>
      </c>
      <c r="GB80" s="185">
        <v>0</v>
      </c>
      <c r="GC80" s="185">
        <v>0</v>
      </c>
      <c r="GD80" s="184">
        <v>11</v>
      </c>
      <c r="GE80" s="185">
        <v>0.57894736842105265</v>
      </c>
      <c r="GF80" s="185">
        <v>1</v>
      </c>
      <c r="GG80" s="185">
        <v>0</v>
      </c>
      <c r="GH80" s="185">
        <v>0</v>
      </c>
      <c r="GI80" s="185">
        <v>0</v>
      </c>
      <c r="GJ80" s="185">
        <v>0</v>
      </c>
      <c r="GK80" s="184">
        <v>6</v>
      </c>
      <c r="GL80" s="185">
        <v>0.31578947368421051</v>
      </c>
      <c r="GM80" s="187">
        <v>1</v>
      </c>
      <c r="GN80" s="187">
        <v>0</v>
      </c>
      <c r="GO80" s="187">
        <v>0</v>
      </c>
      <c r="GP80" s="187">
        <v>0</v>
      </c>
      <c r="GQ80" s="187">
        <v>0</v>
      </c>
      <c r="GR80" s="184">
        <v>8</v>
      </c>
      <c r="GS80" s="185">
        <v>0.42105263157894735</v>
      </c>
      <c r="GT80" s="187">
        <v>0.875</v>
      </c>
      <c r="GU80" s="187">
        <v>0.125</v>
      </c>
      <c r="GV80" s="187">
        <v>0</v>
      </c>
      <c r="GW80" s="187">
        <v>0</v>
      </c>
      <c r="GX80" s="187">
        <v>0</v>
      </c>
      <c r="GY80" s="184">
        <v>8</v>
      </c>
      <c r="GZ80" s="185">
        <v>0.42105263157894735</v>
      </c>
      <c r="HA80" s="187">
        <v>0.83333333333333337</v>
      </c>
      <c r="HB80" s="187">
        <v>0.16666666666666669</v>
      </c>
      <c r="HC80" s="187">
        <v>0</v>
      </c>
      <c r="HD80" s="187">
        <v>0</v>
      </c>
      <c r="HE80" s="187">
        <v>0</v>
      </c>
      <c r="HF80" s="184">
        <v>6</v>
      </c>
      <c r="HG80" s="185">
        <v>0.31578947368421051</v>
      </c>
      <c r="HH80" s="186">
        <v>9.5555555555555554</v>
      </c>
      <c r="HI80" s="184">
        <v>18</v>
      </c>
      <c r="HJ80" s="185">
        <v>0.94736842105263153</v>
      </c>
      <c r="HK80" s="185">
        <v>0.61111111111111116</v>
      </c>
      <c r="HL80" s="185">
        <v>5.5555555555555559E-2</v>
      </c>
      <c r="HM80" s="185">
        <v>0.27777777777777779</v>
      </c>
      <c r="HN80" s="185">
        <v>0</v>
      </c>
      <c r="HO80" s="185">
        <v>5.5555555555555559E-2</v>
      </c>
      <c r="HP80" s="184">
        <v>18</v>
      </c>
      <c r="HQ80" s="185">
        <v>0.94736842105263153</v>
      </c>
      <c r="HR80" s="185">
        <v>0.3529411764705882</v>
      </c>
      <c r="HS80" s="185">
        <v>0</v>
      </c>
      <c r="HT80" s="185">
        <v>0.11764705882352941</v>
      </c>
      <c r="HU80" s="185">
        <v>0.3529411764705882</v>
      </c>
      <c r="HV80" s="185">
        <v>5.8823529411764705E-2</v>
      </c>
      <c r="HW80" s="185">
        <v>0</v>
      </c>
      <c r="HX80" s="185">
        <v>0.11764705882352941</v>
      </c>
      <c r="HY80" s="185">
        <v>5.8823529411764705E-2</v>
      </c>
      <c r="HZ80" s="185">
        <v>0.11764705882352941</v>
      </c>
      <c r="IA80" s="185">
        <v>0.1764705882352941</v>
      </c>
      <c r="IB80" s="184">
        <v>17</v>
      </c>
      <c r="IC80" s="185">
        <v>0.89473684210526316</v>
      </c>
      <c r="ID80" s="186">
        <v>2.4666666666666668</v>
      </c>
      <c r="IE80" s="184">
        <v>15</v>
      </c>
      <c r="IF80" s="185">
        <v>0.78947368421052633</v>
      </c>
      <c r="IG80" s="185">
        <v>0.21052631578947367</v>
      </c>
      <c r="IH80" s="185">
        <v>1</v>
      </c>
      <c r="II80" s="185">
        <v>0</v>
      </c>
      <c r="IJ80" s="184">
        <v>18</v>
      </c>
      <c r="IK80" s="185">
        <v>0.94736842105263153</v>
      </c>
      <c r="IL80" s="185">
        <v>0.88888888888888895</v>
      </c>
      <c r="IM80" s="185">
        <v>0.11111111111111112</v>
      </c>
      <c r="IN80" s="184">
        <v>9</v>
      </c>
      <c r="IO80" s="185">
        <v>0.47368421052631576</v>
      </c>
      <c r="IP80" s="185">
        <v>0.92857142857142849</v>
      </c>
      <c r="IQ80" s="185">
        <v>7.1428571428571425E-2</v>
      </c>
      <c r="IR80" s="184">
        <v>14</v>
      </c>
      <c r="IS80" s="185">
        <v>0.73684210526315785</v>
      </c>
      <c r="IT80" s="185">
        <v>1</v>
      </c>
      <c r="IU80" s="185">
        <v>0</v>
      </c>
      <c r="IV80" s="184">
        <v>16</v>
      </c>
      <c r="IW80" s="185">
        <v>0.84210526315789469</v>
      </c>
      <c r="IX80" s="185">
        <v>1</v>
      </c>
      <c r="IY80" s="185">
        <v>0</v>
      </c>
      <c r="IZ80" s="184">
        <v>14</v>
      </c>
      <c r="JA80" s="185">
        <v>0.73684210526315785</v>
      </c>
      <c r="JB80" s="185">
        <v>0.26315789473684209</v>
      </c>
      <c r="JC80" s="185">
        <v>0.63157894736842102</v>
      </c>
      <c r="JD80" s="185">
        <v>0.36842105263157898</v>
      </c>
      <c r="JE80" s="184">
        <v>19</v>
      </c>
      <c r="JF80" s="185">
        <v>1</v>
      </c>
      <c r="JG80" s="185">
        <v>0.11764705882352941</v>
      </c>
      <c r="JH80" s="185">
        <v>0.1764705882352941</v>
      </c>
      <c r="JI80" s="185">
        <v>0.11764705882352941</v>
      </c>
      <c r="JJ80" s="185">
        <v>0.3529411764705882</v>
      </c>
      <c r="JK80" s="185">
        <v>0.23529411764705882</v>
      </c>
      <c r="JL80" s="184">
        <v>17</v>
      </c>
      <c r="JM80" s="185">
        <v>0.89473684210526316</v>
      </c>
      <c r="JN80" s="184">
        <v>0</v>
      </c>
      <c r="JO80" s="185">
        <v>0</v>
      </c>
      <c r="JP80" s="185">
        <v>0</v>
      </c>
      <c r="JQ80" s="185">
        <v>1</v>
      </c>
      <c r="JR80" s="185">
        <v>0</v>
      </c>
      <c r="JS80" s="185">
        <v>0</v>
      </c>
      <c r="JT80" s="185">
        <v>0</v>
      </c>
      <c r="JU80" s="184">
        <v>1</v>
      </c>
      <c r="JV80" s="185">
        <v>5.2631578947368418E-2</v>
      </c>
      <c r="JW80" s="185">
        <v>0</v>
      </c>
      <c r="JX80" s="185">
        <v>0</v>
      </c>
      <c r="JY80" s="185">
        <v>0.10526315789473684</v>
      </c>
      <c r="JZ80" s="185">
        <v>0.89473684210526316</v>
      </c>
      <c r="KA80" s="185">
        <v>0</v>
      </c>
      <c r="KB80" s="184">
        <v>19</v>
      </c>
      <c r="KC80" s="185">
        <v>1</v>
      </c>
      <c r="KD80" s="185">
        <v>0.88235294117647056</v>
      </c>
      <c r="KE80" s="185">
        <v>0.11764705882352941</v>
      </c>
      <c r="KF80" s="185">
        <v>5.8823529411764705E-2</v>
      </c>
      <c r="KG80" s="185">
        <v>0</v>
      </c>
      <c r="KH80" s="185">
        <v>0</v>
      </c>
      <c r="KI80" s="185">
        <v>0</v>
      </c>
      <c r="KJ80" s="185">
        <v>0</v>
      </c>
      <c r="KK80" s="185">
        <v>0</v>
      </c>
      <c r="KL80" s="185">
        <v>5.8823529411764705E-2</v>
      </c>
      <c r="KM80" s="184">
        <v>17</v>
      </c>
      <c r="KN80" s="188">
        <v>0.89473684210526316</v>
      </c>
    </row>
    <row r="81" spans="1:300" s="150" customFormat="1" ht="24" customHeight="1" x14ac:dyDescent="0.25">
      <c r="A81" s="173">
        <v>223</v>
      </c>
      <c r="B81" s="174" t="s">
        <v>332</v>
      </c>
      <c r="C81" s="175" t="s">
        <v>4</v>
      </c>
      <c r="D81" s="175" t="s">
        <v>2</v>
      </c>
      <c r="E81" s="176">
        <v>63</v>
      </c>
      <c r="F81" s="177">
        <v>0.16666666666666666</v>
      </c>
      <c r="G81" s="177">
        <v>0.83333333333333326</v>
      </c>
      <c r="H81" s="176">
        <v>48</v>
      </c>
      <c r="I81" s="177">
        <v>0.76190476190476186</v>
      </c>
      <c r="J81" s="177">
        <v>0.65</v>
      </c>
      <c r="K81" s="177">
        <v>0.35000000000000003</v>
      </c>
      <c r="L81" s="176">
        <v>40</v>
      </c>
      <c r="M81" s="177">
        <v>0.63492063492063489</v>
      </c>
      <c r="N81" s="177">
        <v>0.42424242424242425</v>
      </c>
      <c r="O81" s="177">
        <v>0.5757575757575758</v>
      </c>
      <c r="P81" s="176">
        <v>33</v>
      </c>
      <c r="Q81" s="177">
        <v>0.52380952380952384</v>
      </c>
      <c r="R81" s="177">
        <v>4.1666666666666664E-2</v>
      </c>
      <c r="S81" s="177">
        <v>4.1666666666666664E-2</v>
      </c>
      <c r="T81" s="177">
        <v>0.3125</v>
      </c>
      <c r="U81" s="177">
        <v>0.10416666666666666</v>
      </c>
      <c r="V81" s="177">
        <v>0.45833333333333326</v>
      </c>
      <c r="W81" s="177">
        <v>0.16666666666666666</v>
      </c>
      <c r="X81" s="177">
        <v>8.3333333333333329E-2</v>
      </c>
      <c r="Y81" s="177">
        <v>0.14583333333333331</v>
      </c>
      <c r="Z81" s="177">
        <v>4.1666666666666664E-2</v>
      </c>
      <c r="AA81" s="177">
        <v>6.25E-2</v>
      </c>
      <c r="AB81" s="177">
        <v>2.0833333333333332E-2</v>
      </c>
      <c r="AC81" s="177">
        <v>8.3333333333333329E-2</v>
      </c>
      <c r="AD81" s="176">
        <v>48</v>
      </c>
      <c r="AE81" s="177">
        <v>0.76190476190476186</v>
      </c>
      <c r="AF81" s="177">
        <v>0.53968253968253965</v>
      </c>
      <c r="AG81" s="176">
        <v>34</v>
      </c>
      <c r="AH81" s="177">
        <v>0.53333333333333333</v>
      </c>
      <c r="AI81" s="177">
        <v>0.24444444444444441</v>
      </c>
      <c r="AJ81" s="177">
        <v>0.22222222222222221</v>
      </c>
      <c r="AK81" s="177">
        <v>0.44444444444444442</v>
      </c>
      <c r="AL81" s="177">
        <v>0.48888888888888882</v>
      </c>
      <c r="AM81" s="177">
        <v>0.33333333333333331</v>
      </c>
      <c r="AN81" s="177">
        <v>0.22222222222222221</v>
      </c>
      <c r="AO81" s="177">
        <v>8.8888888888888878E-2</v>
      </c>
      <c r="AP81" s="177">
        <v>6.6666666666666666E-2</v>
      </c>
      <c r="AQ81" s="177">
        <v>8.8888888888888878E-2</v>
      </c>
      <c r="AR81" s="176">
        <v>45</v>
      </c>
      <c r="AS81" s="177">
        <v>0.7142857142857143</v>
      </c>
      <c r="AT81" s="178">
        <v>9.7173913043478262</v>
      </c>
      <c r="AU81" s="176">
        <v>46</v>
      </c>
      <c r="AV81" s="177">
        <v>0.73015873015873012</v>
      </c>
      <c r="AW81" s="178">
        <v>9.787234042553191</v>
      </c>
      <c r="AX81" s="176">
        <v>47</v>
      </c>
      <c r="AY81" s="177">
        <v>0.74603174603174605</v>
      </c>
      <c r="AZ81" s="178">
        <v>9.695652173913043</v>
      </c>
      <c r="BA81" s="176">
        <v>46</v>
      </c>
      <c r="BB81" s="177">
        <v>0.73015873015873012</v>
      </c>
      <c r="BC81" s="177">
        <v>0.8085106382978724</v>
      </c>
      <c r="BD81" s="177">
        <v>0.14893617021276598</v>
      </c>
      <c r="BE81" s="177">
        <v>4.2553191489361701E-2</v>
      </c>
      <c r="BF81" s="177">
        <v>0</v>
      </c>
      <c r="BG81" s="177">
        <v>0</v>
      </c>
      <c r="BH81" s="176">
        <v>47</v>
      </c>
      <c r="BI81" s="177">
        <v>0.74603174603174605</v>
      </c>
      <c r="BJ81" s="177">
        <v>0.66666666666666663</v>
      </c>
      <c r="BK81" s="177">
        <v>0.16666666666666666</v>
      </c>
      <c r="BL81" s="177">
        <v>0.125</v>
      </c>
      <c r="BM81" s="177">
        <v>4.1666666666666664E-2</v>
      </c>
      <c r="BN81" s="177">
        <v>0</v>
      </c>
      <c r="BO81" s="176">
        <v>48</v>
      </c>
      <c r="BP81" s="177">
        <v>0.76190476190476186</v>
      </c>
      <c r="BQ81" s="177">
        <v>0.89795918367346927</v>
      </c>
      <c r="BR81" s="177">
        <v>8.1632653061224483E-2</v>
      </c>
      <c r="BS81" s="177">
        <v>2.0408163265306121E-2</v>
      </c>
      <c r="BT81" s="177">
        <v>0</v>
      </c>
      <c r="BU81" s="177">
        <v>0</v>
      </c>
      <c r="BV81" s="176">
        <v>49</v>
      </c>
      <c r="BW81" s="177">
        <v>0.77777777777777779</v>
      </c>
      <c r="BX81" s="177">
        <v>0.8571428571428571</v>
      </c>
      <c r="BY81" s="177">
        <v>0.12244897959183675</v>
      </c>
      <c r="BZ81" s="177">
        <v>2.0408163265306121E-2</v>
      </c>
      <c r="CA81" s="177">
        <v>0</v>
      </c>
      <c r="CB81" s="177">
        <v>0</v>
      </c>
      <c r="CC81" s="176">
        <v>49</v>
      </c>
      <c r="CD81" s="177">
        <v>0.77777777777777779</v>
      </c>
      <c r="CE81" s="177">
        <v>0.85106382978723405</v>
      </c>
      <c r="CF81" s="177">
        <v>8.5106382978723402E-2</v>
      </c>
      <c r="CG81" s="177">
        <v>6.3829787234042562E-2</v>
      </c>
      <c r="CH81" s="177">
        <v>0</v>
      </c>
      <c r="CI81" s="177">
        <v>0</v>
      </c>
      <c r="CJ81" s="176">
        <v>47</v>
      </c>
      <c r="CK81" s="177">
        <v>0.74603174603174605</v>
      </c>
      <c r="CL81" s="177">
        <v>0.91836734693877553</v>
      </c>
      <c r="CM81" s="177">
        <v>6.1224489795918373E-2</v>
      </c>
      <c r="CN81" s="177">
        <v>2.0408163265306121E-2</v>
      </c>
      <c r="CO81" s="177">
        <v>0</v>
      </c>
      <c r="CP81" s="177">
        <v>0</v>
      </c>
      <c r="CQ81" s="176">
        <v>49</v>
      </c>
      <c r="CR81" s="177">
        <v>0.77777777777777779</v>
      </c>
      <c r="CS81" s="177">
        <v>0.85185185185185186</v>
      </c>
      <c r="CT81" s="177">
        <v>0.11111111111111112</v>
      </c>
      <c r="CU81" s="177">
        <v>3.7037037037037035E-2</v>
      </c>
      <c r="CV81" s="177">
        <v>0</v>
      </c>
      <c r="CW81" s="177">
        <v>0</v>
      </c>
      <c r="CX81" s="176">
        <v>27</v>
      </c>
      <c r="CY81" s="177">
        <v>0.42857142857142855</v>
      </c>
      <c r="CZ81" s="177">
        <v>0.6</v>
      </c>
      <c r="DA81" s="177">
        <v>0.24000000000000002</v>
      </c>
      <c r="DB81" s="177">
        <v>0.16</v>
      </c>
      <c r="DC81" s="177">
        <v>0</v>
      </c>
      <c r="DD81" s="177">
        <v>0</v>
      </c>
      <c r="DE81" s="176">
        <v>25</v>
      </c>
      <c r="DF81" s="177">
        <v>0.3968253968253968</v>
      </c>
      <c r="DG81" s="177">
        <v>0.61538461538461531</v>
      </c>
      <c r="DH81" s="177">
        <v>0.30769230769230765</v>
      </c>
      <c r="DI81" s="177">
        <v>7.6923076923076913E-2</v>
      </c>
      <c r="DJ81" s="177">
        <v>0</v>
      </c>
      <c r="DK81" s="177">
        <v>0</v>
      </c>
      <c r="DL81" s="176">
        <v>26</v>
      </c>
      <c r="DM81" s="177">
        <v>0.41269841269841268</v>
      </c>
      <c r="DN81" s="177">
        <v>0.61538461538461531</v>
      </c>
      <c r="DO81" s="177">
        <v>0.26923076923076922</v>
      </c>
      <c r="DP81" s="177">
        <v>0.11538461538461539</v>
      </c>
      <c r="DQ81" s="177">
        <v>0</v>
      </c>
      <c r="DR81" s="177">
        <v>0</v>
      </c>
      <c r="DS81" s="176">
        <v>26</v>
      </c>
      <c r="DT81" s="177">
        <v>0.41269841269841268</v>
      </c>
      <c r="DU81" s="177">
        <v>0.60000000000000009</v>
      </c>
      <c r="DV81" s="177">
        <v>0.25</v>
      </c>
      <c r="DW81" s="177">
        <v>0.15000000000000002</v>
      </c>
      <c r="DX81" s="177">
        <v>0</v>
      </c>
      <c r="DY81" s="177">
        <v>0</v>
      </c>
      <c r="DZ81" s="176">
        <v>20</v>
      </c>
      <c r="EA81" s="177">
        <v>0.31746031746031744</v>
      </c>
      <c r="EB81" s="177">
        <v>0.60000000000000009</v>
      </c>
      <c r="EC81" s="177">
        <v>0.30000000000000004</v>
      </c>
      <c r="ED81" s="177">
        <v>0.1</v>
      </c>
      <c r="EE81" s="177">
        <v>0</v>
      </c>
      <c r="EF81" s="177">
        <v>0</v>
      </c>
      <c r="EG81" s="176">
        <v>20</v>
      </c>
      <c r="EH81" s="177">
        <v>0.31746031746031744</v>
      </c>
      <c r="EI81" s="177">
        <v>0.86956521739130432</v>
      </c>
      <c r="EJ81" s="177">
        <v>0.13043478260869565</v>
      </c>
      <c r="EK81" s="177">
        <v>0</v>
      </c>
      <c r="EL81" s="177">
        <v>0</v>
      </c>
      <c r="EM81" s="177">
        <v>0</v>
      </c>
      <c r="EN81" s="176">
        <v>46</v>
      </c>
      <c r="EO81" s="177">
        <v>0.73015873015873012</v>
      </c>
      <c r="EP81" s="177">
        <v>0.64705882352941169</v>
      </c>
      <c r="EQ81" s="177">
        <v>0.1764705882352941</v>
      </c>
      <c r="ER81" s="177">
        <v>0.1764705882352941</v>
      </c>
      <c r="ES81" s="177">
        <v>0</v>
      </c>
      <c r="ET81" s="177">
        <v>0</v>
      </c>
      <c r="EU81" s="176">
        <v>17</v>
      </c>
      <c r="EV81" s="177">
        <v>0.26984126984126983</v>
      </c>
      <c r="EW81" s="177">
        <v>0.47826086956521735</v>
      </c>
      <c r="EX81" s="177">
        <v>0.39130434782608692</v>
      </c>
      <c r="EY81" s="177">
        <v>0.13043478260869565</v>
      </c>
      <c r="EZ81" s="177">
        <v>0</v>
      </c>
      <c r="FA81" s="177">
        <v>0</v>
      </c>
      <c r="FB81" s="176">
        <v>23</v>
      </c>
      <c r="FC81" s="177">
        <v>0.36507936507936506</v>
      </c>
      <c r="FD81" s="177">
        <v>0.72413793103448276</v>
      </c>
      <c r="FE81" s="177">
        <v>0.27586206896551724</v>
      </c>
      <c r="FF81" s="177">
        <v>0</v>
      </c>
      <c r="FG81" s="177">
        <v>0</v>
      </c>
      <c r="FH81" s="177">
        <v>0</v>
      </c>
      <c r="FI81" s="176">
        <v>29</v>
      </c>
      <c r="FJ81" s="177">
        <v>0.46031746031746029</v>
      </c>
      <c r="FK81" s="177">
        <v>0.65517241379310354</v>
      </c>
      <c r="FL81" s="177">
        <v>0.31034482758620691</v>
      </c>
      <c r="FM81" s="177">
        <v>3.4482758620689655E-2</v>
      </c>
      <c r="FN81" s="177">
        <v>0</v>
      </c>
      <c r="FO81" s="177">
        <v>0</v>
      </c>
      <c r="FP81" s="176">
        <v>29</v>
      </c>
      <c r="FQ81" s="177">
        <v>0.46031746031746029</v>
      </c>
      <c r="FR81" s="177">
        <v>0.66666666666666663</v>
      </c>
      <c r="FS81" s="177">
        <v>0.2857142857142857</v>
      </c>
      <c r="FT81" s="177">
        <v>4.7619047619047616E-2</v>
      </c>
      <c r="FU81" s="177">
        <v>0</v>
      </c>
      <c r="FV81" s="177">
        <v>0</v>
      </c>
      <c r="FW81" s="176">
        <v>21</v>
      </c>
      <c r="FX81" s="177">
        <v>0.33333333333333331</v>
      </c>
      <c r="FY81" s="177">
        <v>0.25</v>
      </c>
      <c r="FZ81" s="177">
        <v>0.5</v>
      </c>
      <c r="GA81" s="177">
        <v>0.25</v>
      </c>
      <c r="GB81" s="177">
        <v>0</v>
      </c>
      <c r="GC81" s="177">
        <v>0</v>
      </c>
      <c r="GD81" s="176">
        <v>12</v>
      </c>
      <c r="GE81" s="177">
        <v>0.19047619047619047</v>
      </c>
      <c r="GF81" s="177">
        <v>0.68181818181818188</v>
      </c>
      <c r="GG81" s="177">
        <v>0.22727272727272727</v>
      </c>
      <c r="GH81" s="177">
        <v>9.0909090909090912E-2</v>
      </c>
      <c r="GI81" s="177">
        <v>0</v>
      </c>
      <c r="GJ81" s="177">
        <v>0</v>
      </c>
      <c r="GK81" s="176">
        <v>22</v>
      </c>
      <c r="GL81" s="177">
        <v>0.34920634920634919</v>
      </c>
      <c r="GM81" s="179">
        <v>0.22222222222222224</v>
      </c>
      <c r="GN81" s="179">
        <v>0.11111111111111112</v>
      </c>
      <c r="GO81" s="179">
        <v>0.22222222222222224</v>
      </c>
      <c r="GP81" s="179">
        <v>0.22222222222222224</v>
      </c>
      <c r="GQ81" s="179">
        <v>0.22222222222222224</v>
      </c>
      <c r="GR81" s="176">
        <v>9</v>
      </c>
      <c r="GS81" s="177">
        <v>0.14285714285714285</v>
      </c>
      <c r="GT81" s="179">
        <v>0.125</v>
      </c>
      <c r="GU81" s="179">
        <v>0</v>
      </c>
      <c r="GV81" s="179">
        <v>0.375</v>
      </c>
      <c r="GW81" s="179">
        <v>0.25</v>
      </c>
      <c r="GX81" s="179">
        <v>0.25</v>
      </c>
      <c r="GY81" s="176">
        <v>8</v>
      </c>
      <c r="GZ81" s="177">
        <v>0.12698412698412698</v>
      </c>
      <c r="HA81" s="179">
        <v>0.125</v>
      </c>
      <c r="HB81" s="179">
        <v>0.125</v>
      </c>
      <c r="HC81" s="179">
        <v>0.5</v>
      </c>
      <c r="HD81" s="179">
        <v>0.125</v>
      </c>
      <c r="HE81" s="179">
        <v>0.125</v>
      </c>
      <c r="HF81" s="176">
        <v>8</v>
      </c>
      <c r="HG81" s="177">
        <v>0.12698412698412698</v>
      </c>
      <c r="HH81" s="178">
        <v>9.5106382978723403</v>
      </c>
      <c r="HI81" s="176">
        <v>47</v>
      </c>
      <c r="HJ81" s="177">
        <v>0.74603174603174605</v>
      </c>
      <c r="HK81" s="177">
        <v>0.87755102040816324</v>
      </c>
      <c r="HL81" s="177">
        <v>4.0816326530612242E-2</v>
      </c>
      <c r="HM81" s="177">
        <v>8.1632653061224483E-2</v>
      </c>
      <c r="HN81" s="177">
        <v>0</v>
      </c>
      <c r="HO81" s="177">
        <v>0</v>
      </c>
      <c r="HP81" s="176">
        <v>49</v>
      </c>
      <c r="HQ81" s="177">
        <v>0.77777777777777779</v>
      </c>
      <c r="HR81" s="177">
        <v>0.72</v>
      </c>
      <c r="HS81" s="177">
        <v>0.02</v>
      </c>
      <c r="HT81" s="177">
        <v>0.04</v>
      </c>
      <c r="HU81" s="177">
        <v>9.9999999999999992E-2</v>
      </c>
      <c r="HV81" s="177">
        <v>0.02</v>
      </c>
      <c r="HW81" s="177">
        <v>0</v>
      </c>
      <c r="HX81" s="177">
        <v>0.02</v>
      </c>
      <c r="HY81" s="177">
        <v>0</v>
      </c>
      <c r="HZ81" s="177">
        <v>0.02</v>
      </c>
      <c r="IA81" s="177">
        <v>0.12000000000000001</v>
      </c>
      <c r="IB81" s="176">
        <v>50</v>
      </c>
      <c r="IC81" s="177">
        <v>0.79365079365079361</v>
      </c>
      <c r="ID81" s="178">
        <v>3.7058823529411766</v>
      </c>
      <c r="IE81" s="176">
        <v>33</v>
      </c>
      <c r="IF81" s="177">
        <v>0.52380952380952384</v>
      </c>
      <c r="IG81" s="177">
        <v>0.22222222222222221</v>
      </c>
      <c r="IH81" s="177">
        <v>1</v>
      </c>
      <c r="II81" s="177">
        <v>0</v>
      </c>
      <c r="IJ81" s="176">
        <v>42</v>
      </c>
      <c r="IK81" s="177">
        <v>0.66666666666666663</v>
      </c>
      <c r="IL81" s="177">
        <v>0.92307692307692313</v>
      </c>
      <c r="IM81" s="177">
        <v>7.6923076923076913E-2</v>
      </c>
      <c r="IN81" s="176">
        <v>13</v>
      </c>
      <c r="IO81" s="177">
        <v>0.20634920634920634</v>
      </c>
      <c r="IP81" s="177">
        <v>1</v>
      </c>
      <c r="IQ81" s="177">
        <v>0</v>
      </c>
      <c r="IR81" s="176">
        <v>24</v>
      </c>
      <c r="IS81" s="177">
        <v>0.38095238095238093</v>
      </c>
      <c r="IT81" s="177">
        <v>1</v>
      </c>
      <c r="IU81" s="177">
        <v>0</v>
      </c>
      <c r="IV81" s="176">
        <v>43</v>
      </c>
      <c r="IW81" s="177">
        <v>0.68253968253968256</v>
      </c>
      <c r="IX81" s="177">
        <v>1</v>
      </c>
      <c r="IY81" s="177">
        <v>0</v>
      </c>
      <c r="IZ81" s="176">
        <v>38</v>
      </c>
      <c r="JA81" s="177">
        <v>0.60317460317460314</v>
      </c>
      <c r="JB81" s="177">
        <v>0.1111111111111111</v>
      </c>
      <c r="JC81" s="177">
        <v>0.36734693877551017</v>
      </c>
      <c r="JD81" s="177">
        <v>0.63265306122448972</v>
      </c>
      <c r="JE81" s="176">
        <v>49</v>
      </c>
      <c r="JF81" s="177">
        <v>0.77777777777777779</v>
      </c>
      <c r="JG81" s="177">
        <v>6.6666666666666666E-2</v>
      </c>
      <c r="JH81" s="177">
        <v>0.15555555555555556</v>
      </c>
      <c r="JI81" s="177">
        <v>0.33333333333333331</v>
      </c>
      <c r="JJ81" s="177">
        <v>0.31111111111111112</v>
      </c>
      <c r="JK81" s="177">
        <v>0.13333333333333333</v>
      </c>
      <c r="JL81" s="176">
        <v>45</v>
      </c>
      <c r="JM81" s="177">
        <v>0.7142857142857143</v>
      </c>
      <c r="JN81" s="176">
        <v>40</v>
      </c>
      <c r="JO81" s="177">
        <v>0.63492063492063489</v>
      </c>
      <c r="JP81" s="179" t="s">
        <v>232</v>
      </c>
      <c r="JQ81" s="179" t="s">
        <v>232</v>
      </c>
      <c r="JR81" s="179" t="s">
        <v>232</v>
      </c>
      <c r="JS81" s="179" t="s">
        <v>232</v>
      </c>
      <c r="JT81" s="179" t="s">
        <v>232</v>
      </c>
      <c r="JU81" s="176">
        <v>0</v>
      </c>
      <c r="JV81" s="177">
        <v>0</v>
      </c>
      <c r="JW81" s="177">
        <v>0</v>
      </c>
      <c r="JX81" s="177">
        <v>0</v>
      </c>
      <c r="JY81" s="177">
        <v>4.2553191489361701E-2</v>
      </c>
      <c r="JZ81" s="177">
        <v>0.95744680851063835</v>
      </c>
      <c r="KA81" s="177">
        <v>0</v>
      </c>
      <c r="KB81" s="176">
        <v>47</v>
      </c>
      <c r="KC81" s="177">
        <v>0.74603174603174605</v>
      </c>
      <c r="KD81" s="177">
        <v>0.85365853658536583</v>
      </c>
      <c r="KE81" s="177">
        <v>4.8780487804878044E-2</v>
      </c>
      <c r="KF81" s="177">
        <v>4.8780487804878044E-2</v>
      </c>
      <c r="KG81" s="177">
        <v>0</v>
      </c>
      <c r="KH81" s="177">
        <v>2.4390243902439022E-2</v>
      </c>
      <c r="KI81" s="177">
        <v>0</v>
      </c>
      <c r="KJ81" s="177">
        <v>0</v>
      </c>
      <c r="KK81" s="177">
        <v>0</v>
      </c>
      <c r="KL81" s="177">
        <v>4.8780487804878044E-2</v>
      </c>
      <c r="KM81" s="176">
        <v>41</v>
      </c>
      <c r="KN81" s="180">
        <v>0.65079365079365081</v>
      </c>
    </row>
    <row r="82" spans="1:300" s="150" customFormat="1" ht="24" customHeight="1" x14ac:dyDescent="0.25">
      <c r="A82" s="181">
        <v>227</v>
      </c>
      <c r="B82" s="182" t="s">
        <v>317</v>
      </c>
      <c r="C82" s="183" t="s">
        <v>5</v>
      </c>
      <c r="D82" s="183" t="s">
        <v>1</v>
      </c>
      <c r="E82" s="184">
        <v>24</v>
      </c>
      <c r="F82" s="185">
        <v>0.21739130434782608</v>
      </c>
      <c r="G82" s="185">
        <v>0.78260869565217395</v>
      </c>
      <c r="H82" s="184">
        <v>23</v>
      </c>
      <c r="I82" s="185">
        <v>0.95833333333333337</v>
      </c>
      <c r="J82" s="185">
        <v>0.55555555555555547</v>
      </c>
      <c r="K82" s="185">
        <v>0.44444444444444442</v>
      </c>
      <c r="L82" s="184">
        <v>18</v>
      </c>
      <c r="M82" s="185">
        <v>0.75</v>
      </c>
      <c r="N82" s="185">
        <v>0.63636363636363635</v>
      </c>
      <c r="O82" s="185">
        <v>0.36363636363636365</v>
      </c>
      <c r="P82" s="184">
        <v>11</v>
      </c>
      <c r="Q82" s="185">
        <v>0.45833333333333331</v>
      </c>
      <c r="R82" s="185">
        <v>0.58333333333333326</v>
      </c>
      <c r="S82" s="185">
        <v>8.3333333333333329E-2</v>
      </c>
      <c r="T82" s="185">
        <v>0.125</v>
      </c>
      <c r="U82" s="185">
        <v>4.1666666666666664E-2</v>
      </c>
      <c r="V82" s="185">
        <v>0.20833333333333331</v>
      </c>
      <c r="W82" s="185">
        <v>8.3333333333333329E-2</v>
      </c>
      <c r="X82" s="185">
        <v>0</v>
      </c>
      <c r="Y82" s="185">
        <v>0.33333333333333331</v>
      </c>
      <c r="Z82" s="185">
        <v>0.16666666666666666</v>
      </c>
      <c r="AA82" s="185">
        <v>0</v>
      </c>
      <c r="AB82" s="185">
        <v>0</v>
      </c>
      <c r="AC82" s="185">
        <v>0</v>
      </c>
      <c r="AD82" s="184">
        <v>24</v>
      </c>
      <c r="AE82" s="185">
        <v>1</v>
      </c>
      <c r="AF82" s="185">
        <v>0.875</v>
      </c>
      <c r="AG82" s="184">
        <v>21</v>
      </c>
      <c r="AH82" s="185">
        <v>0.79166666666666663</v>
      </c>
      <c r="AI82" s="185">
        <v>8.3333333333333329E-2</v>
      </c>
      <c r="AJ82" s="185">
        <v>0.125</v>
      </c>
      <c r="AK82" s="185">
        <v>0.58333333333333326</v>
      </c>
      <c r="AL82" s="185">
        <v>0.625</v>
      </c>
      <c r="AM82" s="185">
        <v>0.54166666666666663</v>
      </c>
      <c r="AN82" s="185">
        <v>0.5</v>
      </c>
      <c r="AO82" s="185">
        <v>0.25</v>
      </c>
      <c r="AP82" s="185">
        <v>0.125</v>
      </c>
      <c r="AQ82" s="185">
        <v>8.3333333333333329E-2</v>
      </c>
      <c r="AR82" s="184">
        <v>24</v>
      </c>
      <c r="AS82" s="185">
        <v>1</v>
      </c>
      <c r="AT82" s="186">
        <v>9.875</v>
      </c>
      <c r="AU82" s="184">
        <v>24</v>
      </c>
      <c r="AV82" s="185">
        <v>1</v>
      </c>
      <c r="AW82" s="186">
        <v>9.9583333333333339</v>
      </c>
      <c r="AX82" s="184">
        <v>24</v>
      </c>
      <c r="AY82" s="185">
        <v>1</v>
      </c>
      <c r="AZ82" s="186">
        <v>9.954545454545455</v>
      </c>
      <c r="BA82" s="184">
        <v>22</v>
      </c>
      <c r="BB82" s="185">
        <v>0.91666666666666663</v>
      </c>
      <c r="BC82" s="185">
        <v>0.66666666666666663</v>
      </c>
      <c r="BD82" s="185">
        <v>0.29166666666666663</v>
      </c>
      <c r="BE82" s="185">
        <v>0</v>
      </c>
      <c r="BF82" s="185">
        <v>4.1666666666666664E-2</v>
      </c>
      <c r="BG82" s="185">
        <v>0</v>
      </c>
      <c r="BH82" s="184">
        <v>24</v>
      </c>
      <c r="BI82" s="185">
        <v>1</v>
      </c>
      <c r="BJ82" s="185">
        <v>0.91666666666666652</v>
      </c>
      <c r="BK82" s="185">
        <v>4.1666666666666664E-2</v>
      </c>
      <c r="BL82" s="185">
        <v>0</v>
      </c>
      <c r="BM82" s="185">
        <v>4.1666666666666664E-2</v>
      </c>
      <c r="BN82" s="185">
        <v>0</v>
      </c>
      <c r="BO82" s="184">
        <v>24</v>
      </c>
      <c r="BP82" s="185">
        <v>1</v>
      </c>
      <c r="BQ82" s="185">
        <v>1</v>
      </c>
      <c r="BR82" s="185">
        <v>0</v>
      </c>
      <c r="BS82" s="185">
        <v>0</v>
      </c>
      <c r="BT82" s="185">
        <v>0</v>
      </c>
      <c r="BU82" s="185">
        <v>0</v>
      </c>
      <c r="BV82" s="184">
        <v>24</v>
      </c>
      <c r="BW82" s="185">
        <v>1</v>
      </c>
      <c r="BX82" s="185">
        <v>0.875</v>
      </c>
      <c r="BY82" s="185">
        <v>0.125</v>
      </c>
      <c r="BZ82" s="185">
        <v>0</v>
      </c>
      <c r="CA82" s="185">
        <v>0</v>
      </c>
      <c r="CB82" s="185">
        <v>0</v>
      </c>
      <c r="CC82" s="184">
        <v>24</v>
      </c>
      <c r="CD82" s="185">
        <v>1</v>
      </c>
      <c r="CE82" s="185">
        <v>0.90909090909090917</v>
      </c>
      <c r="CF82" s="185">
        <v>9.0909090909090912E-2</v>
      </c>
      <c r="CG82" s="185">
        <v>0</v>
      </c>
      <c r="CH82" s="185">
        <v>0</v>
      </c>
      <c r="CI82" s="185">
        <v>0</v>
      </c>
      <c r="CJ82" s="184">
        <v>22</v>
      </c>
      <c r="CK82" s="185">
        <v>0.91666666666666663</v>
      </c>
      <c r="CL82" s="185">
        <v>1</v>
      </c>
      <c r="CM82" s="185">
        <v>0</v>
      </c>
      <c r="CN82" s="185">
        <v>0</v>
      </c>
      <c r="CO82" s="185">
        <v>0</v>
      </c>
      <c r="CP82" s="185">
        <v>0</v>
      </c>
      <c r="CQ82" s="184">
        <v>24</v>
      </c>
      <c r="CR82" s="185">
        <v>1</v>
      </c>
      <c r="CS82" s="185">
        <v>1</v>
      </c>
      <c r="CT82" s="185">
        <v>0</v>
      </c>
      <c r="CU82" s="185">
        <v>0</v>
      </c>
      <c r="CV82" s="185">
        <v>0</v>
      </c>
      <c r="CW82" s="185">
        <v>0</v>
      </c>
      <c r="CX82" s="184">
        <v>2</v>
      </c>
      <c r="CY82" s="185">
        <v>8.3333333333333329E-2</v>
      </c>
      <c r="CZ82" s="185">
        <v>1</v>
      </c>
      <c r="DA82" s="185">
        <v>0</v>
      </c>
      <c r="DB82" s="185">
        <v>0</v>
      </c>
      <c r="DC82" s="185">
        <v>0</v>
      </c>
      <c r="DD82" s="185">
        <v>0</v>
      </c>
      <c r="DE82" s="184">
        <v>2</v>
      </c>
      <c r="DF82" s="185">
        <v>8.3333333333333329E-2</v>
      </c>
      <c r="DG82" s="185">
        <v>0.75</v>
      </c>
      <c r="DH82" s="185">
        <v>0.16666666666666666</v>
      </c>
      <c r="DI82" s="185">
        <v>0</v>
      </c>
      <c r="DJ82" s="185">
        <v>8.3333333333333329E-2</v>
      </c>
      <c r="DK82" s="185">
        <v>0</v>
      </c>
      <c r="DL82" s="184">
        <v>12</v>
      </c>
      <c r="DM82" s="185">
        <v>0.5</v>
      </c>
      <c r="DN82" s="185">
        <v>0.6923076923076924</v>
      </c>
      <c r="DO82" s="185">
        <v>0.15384615384615385</v>
      </c>
      <c r="DP82" s="185">
        <v>7.6923076923076927E-2</v>
      </c>
      <c r="DQ82" s="185">
        <v>7.6923076923076927E-2</v>
      </c>
      <c r="DR82" s="185">
        <v>0</v>
      </c>
      <c r="DS82" s="184">
        <v>13</v>
      </c>
      <c r="DT82" s="185">
        <v>0.54166666666666663</v>
      </c>
      <c r="DU82" s="185">
        <v>0.72727272727272729</v>
      </c>
      <c r="DV82" s="185">
        <v>0.18181818181818182</v>
      </c>
      <c r="DW82" s="185">
        <v>9.0909090909090912E-2</v>
      </c>
      <c r="DX82" s="185">
        <v>0</v>
      </c>
      <c r="DY82" s="185">
        <v>0</v>
      </c>
      <c r="DZ82" s="184">
        <v>11</v>
      </c>
      <c r="EA82" s="185">
        <v>0.45833333333333331</v>
      </c>
      <c r="EB82" s="185">
        <v>0.60000000000000009</v>
      </c>
      <c r="EC82" s="185">
        <v>0.30000000000000004</v>
      </c>
      <c r="ED82" s="185">
        <v>0.1</v>
      </c>
      <c r="EE82" s="185">
        <v>0</v>
      </c>
      <c r="EF82" s="185">
        <v>0</v>
      </c>
      <c r="EG82" s="184">
        <v>10</v>
      </c>
      <c r="EH82" s="185">
        <v>0.41666666666666669</v>
      </c>
      <c r="EI82" s="185">
        <v>1</v>
      </c>
      <c r="EJ82" s="185">
        <v>0</v>
      </c>
      <c r="EK82" s="185">
        <v>0</v>
      </c>
      <c r="EL82" s="185">
        <v>0</v>
      </c>
      <c r="EM82" s="185">
        <v>0</v>
      </c>
      <c r="EN82" s="184">
        <v>23</v>
      </c>
      <c r="EO82" s="185">
        <v>0.95833333333333337</v>
      </c>
      <c r="EP82" s="185">
        <v>0.88888888888888884</v>
      </c>
      <c r="EQ82" s="185">
        <v>0</v>
      </c>
      <c r="ER82" s="185">
        <v>0.1111111111111111</v>
      </c>
      <c r="ES82" s="185">
        <v>0</v>
      </c>
      <c r="ET82" s="185">
        <v>0</v>
      </c>
      <c r="EU82" s="184">
        <v>9</v>
      </c>
      <c r="EV82" s="185">
        <v>0.375</v>
      </c>
      <c r="EW82" s="185">
        <v>1</v>
      </c>
      <c r="EX82" s="185">
        <v>0</v>
      </c>
      <c r="EY82" s="185">
        <v>0</v>
      </c>
      <c r="EZ82" s="185">
        <v>0</v>
      </c>
      <c r="FA82" s="185">
        <v>0</v>
      </c>
      <c r="FB82" s="184">
        <v>11</v>
      </c>
      <c r="FC82" s="185">
        <v>0.45833333333333331</v>
      </c>
      <c r="FD82" s="185">
        <v>0.72222222222222221</v>
      </c>
      <c r="FE82" s="185">
        <v>0.1111111111111111</v>
      </c>
      <c r="FF82" s="185">
        <v>0.1111111111111111</v>
      </c>
      <c r="FG82" s="185">
        <v>5.5555555555555552E-2</v>
      </c>
      <c r="FH82" s="185">
        <v>0</v>
      </c>
      <c r="FI82" s="184">
        <v>18</v>
      </c>
      <c r="FJ82" s="185">
        <v>0.75</v>
      </c>
      <c r="FK82" s="185">
        <v>0.94444444444444431</v>
      </c>
      <c r="FL82" s="185">
        <v>0</v>
      </c>
      <c r="FM82" s="185">
        <v>0</v>
      </c>
      <c r="FN82" s="185">
        <v>5.5555555555555552E-2</v>
      </c>
      <c r="FO82" s="185">
        <v>0</v>
      </c>
      <c r="FP82" s="184">
        <v>18</v>
      </c>
      <c r="FQ82" s="185">
        <v>0.75</v>
      </c>
      <c r="FR82" s="185">
        <v>1</v>
      </c>
      <c r="FS82" s="185">
        <v>0</v>
      </c>
      <c r="FT82" s="185">
        <v>0</v>
      </c>
      <c r="FU82" s="185">
        <v>0</v>
      </c>
      <c r="FV82" s="185">
        <v>0</v>
      </c>
      <c r="FW82" s="184">
        <v>1</v>
      </c>
      <c r="FX82" s="185">
        <v>4.1666666666666664E-2</v>
      </c>
      <c r="FY82" s="185">
        <v>0.66666666666666663</v>
      </c>
      <c r="FZ82" s="185">
        <v>0</v>
      </c>
      <c r="GA82" s="185">
        <v>0</v>
      </c>
      <c r="GB82" s="185">
        <v>0.33333333333333331</v>
      </c>
      <c r="GC82" s="185">
        <v>0</v>
      </c>
      <c r="GD82" s="184">
        <v>3</v>
      </c>
      <c r="GE82" s="185">
        <v>0.125</v>
      </c>
      <c r="GF82" s="185">
        <v>1</v>
      </c>
      <c r="GG82" s="185">
        <v>0</v>
      </c>
      <c r="GH82" s="185">
        <v>0</v>
      </c>
      <c r="GI82" s="185">
        <v>0</v>
      </c>
      <c r="GJ82" s="185">
        <v>0</v>
      </c>
      <c r="GK82" s="184">
        <v>7</v>
      </c>
      <c r="GL82" s="185">
        <v>0.29166666666666669</v>
      </c>
      <c r="GM82" s="187" t="s">
        <v>232</v>
      </c>
      <c r="GN82" s="187" t="s">
        <v>232</v>
      </c>
      <c r="GO82" s="187" t="s">
        <v>232</v>
      </c>
      <c r="GP82" s="187" t="s">
        <v>232</v>
      </c>
      <c r="GQ82" s="187" t="s">
        <v>232</v>
      </c>
      <c r="GR82" s="184">
        <v>0</v>
      </c>
      <c r="GS82" s="185">
        <v>0</v>
      </c>
      <c r="GT82" s="187" t="s">
        <v>232</v>
      </c>
      <c r="GU82" s="187" t="s">
        <v>232</v>
      </c>
      <c r="GV82" s="187" t="s">
        <v>232</v>
      </c>
      <c r="GW82" s="187" t="s">
        <v>232</v>
      </c>
      <c r="GX82" s="187" t="s">
        <v>232</v>
      </c>
      <c r="GY82" s="184">
        <v>0</v>
      </c>
      <c r="GZ82" s="185">
        <v>0</v>
      </c>
      <c r="HA82" s="187" t="s">
        <v>232</v>
      </c>
      <c r="HB82" s="187" t="s">
        <v>232</v>
      </c>
      <c r="HC82" s="187" t="s">
        <v>232</v>
      </c>
      <c r="HD82" s="187" t="s">
        <v>232</v>
      </c>
      <c r="HE82" s="187" t="s">
        <v>232</v>
      </c>
      <c r="HF82" s="184">
        <v>0</v>
      </c>
      <c r="HG82" s="185">
        <v>0</v>
      </c>
      <c r="HH82" s="186">
        <v>9.7727272727272734</v>
      </c>
      <c r="HI82" s="184">
        <v>22</v>
      </c>
      <c r="HJ82" s="185">
        <v>0.91666666666666663</v>
      </c>
      <c r="HK82" s="185">
        <v>0.41666666666666663</v>
      </c>
      <c r="HL82" s="185">
        <v>4.1666666666666664E-2</v>
      </c>
      <c r="HM82" s="185">
        <v>0.54166666666666663</v>
      </c>
      <c r="HN82" s="185">
        <v>0</v>
      </c>
      <c r="HO82" s="185">
        <v>0</v>
      </c>
      <c r="HP82" s="184">
        <v>24</v>
      </c>
      <c r="HQ82" s="185">
        <v>1</v>
      </c>
      <c r="HR82" s="185">
        <v>0.2608695652173913</v>
      </c>
      <c r="HS82" s="185">
        <v>0</v>
      </c>
      <c r="HT82" s="185">
        <v>4.3478260869565216E-2</v>
      </c>
      <c r="HU82" s="185">
        <v>4.3478260869565216E-2</v>
      </c>
      <c r="HV82" s="185">
        <v>0</v>
      </c>
      <c r="HW82" s="185">
        <v>4.3478260869565216E-2</v>
      </c>
      <c r="HX82" s="185">
        <v>4.3478260869565216E-2</v>
      </c>
      <c r="HY82" s="185">
        <v>0</v>
      </c>
      <c r="HZ82" s="185">
        <v>0.2608695652173913</v>
      </c>
      <c r="IA82" s="185">
        <v>0.39130434782608697</v>
      </c>
      <c r="IB82" s="184">
        <v>23</v>
      </c>
      <c r="IC82" s="185">
        <v>0.95833333333333337</v>
      </c>
      <c r="ID82" s="186">
        <v>2.3529411764705883</v>
      </c>
      <c r="IE82" s="184">
        <v>17</v>
      </c>
      <c r="IF82" s="185">
        <v>0.70833333333333337</v>
      </c>
      <c r="IG82" s="185">
        <v>0.125</v>
      </c>
      <c r="IH82" s="185">
        <v>1</v>
      </c>
      <c r="II82" s="185">
        <v>0</v>
      </c>
      <c r="IJ82" s="184">
        <v>24</v>
      </c>
      <c r="IK82" s="185">
        <v>1</v>
      </c>
      <c r="IL82" s="185">
        <v>0.7142857142857143</v>
      </c>
      <c r="IM82" s="185">
        <v>0.28571428571428575</v>
      </c>
      <c r="IN82" s="184">
        <v>7</v>
      </c>
      <c r="IO82" s="185">
        <v>0.29166666666666669</v>
      </c>
      <c r="IP82" s="185">
        <v>0.90909090909090917</v>
      </c>
      <c r="IQ82" s="185">
        <v>9.0909090909090912E-2</v>
      </c>
      <c r="IR82" s="184">
        <v>11</v>
      </c>
      <c r="IS82" s="185">
        <v>0.45833333333333331</v>
      </c>
      <c r="IT82" s="185">
        <v>1</v>
      </c>
      <c r="IU82" s="185">
        <v>0</v>
      </c>
      <c r="IV82" s="184">
        <v>22</v>
      </c>
      <c r="IW82" s="185">
        <v>0.91666666666666663</v>
      </c>
      <c r="IX82" s="185">
        <v>1</v>
      </c>
      <c r="IY82" s="185">
        <v>0</v>
      </c>
      <c r="IZ82" s="184">
        <v>21</v>
      </c>
      <c r="JA82" s="185">
        <v>0.875</v>
      </c>
      <c r="JB82" s="185">
        <v>0.33333333333333331</v>
      </c>
      <c r="JC82" s="185">
        <v>0.2608695652173913</v>
      </c>
      <c r="JD82" s="185">
        <v>0.73913043478260865</v>
      </c>
      <c r="JE82" s="184">
        <v>23</v>
      </c>
      <c r="JF82" s="185">
        <v>0.95833333333333337</v>
      </c>
      <c r="JG82" s="185">
        <v>0.38095238095238093</v>
      </c>
      <c r="JH82" s="185">
        <v>0.2857142857142857</v>
      </c>
      <c r="JI82" s="185">
        <v>9.5238095238095233E-2</v>
      </c>
      <c r="JJ82" s="185">
        <v>0.23809523809523808</v>
      </c>
      <c r="JK82" s="185">
        <v>0</v>
      </c>
      <c r="JL82" s="184">
        <v>21</v>
      </c>
      <c r="JM82" s="185">
        <v>0.875</v>
      </c>
      <c r="JN82" s="184">
        <v>17</v>
      </c>
      <c r="JO82" s="185">
        <v>0.70833333333333337</v>
      </c>
      <c r="JP82" s="185">
        <v>0</v>
      </c>
      <c r="JQ82" s="185">
        <v>0.8</v>
      </c>
      <c r="JR82" s="185">
        <v>0</v>
      </c>
      <c r="JS82" s="185">
        <v>0.2</v>
      </c>
      <c r="JT82" s="185">
        <v>0</v>
      </c>
      <c r="JU82" s="184">
        <v>5</v>
      </c>
      <c r="JV82" s="185">
        <v>0.20833333333333334</v>
      </c>
      <c r="JW82" s="185">
        <v>4.3478260869565216E-2</v>
      </c>
      <c r="JX82" s="185">
        <v>0</v>
      </c>
      <c r="JY82" s="185">
        <v>4.3478260869565216E-2</v>
      </c>
      <c r="JZ82" s="185">
        <v>0.91304347826086962</v>
      </c>
      <c r="KA82" s="185">
        <v>0</v>
      </c>
      <c r="KB82" s="184">
        <v>23</v>
      </c>
      <c r="KC82" s="185">
        <v>0.95833333333333337</v>
      </c>
      <c r="KD82" s="185">
        <v>1</v>
      </c>
      <c r="KE82" s="185">
        <v>0</v>
      </c>
      <c r="KF82" s="185">
        <v>0</v>
      </c>
      <c r="KG82" s="185">
        <v>0</v>
      </c>
      <c r="KH82" s="185">
        <v>0</v>
      </c>
      <c r="KI82" s="185">
        <v>0</v>
      </c>
      <c r="KJ82" s="185">
        <v>0</v>
      </c>
      <c r="KK82" s="185">
        <v>0</v>
      </c>
      <c r="KL82" s="185">
        <v>0</v>
      </c>
      <c r="KM82" s="184">
        <v>21</v>
      </c>
      <c r="KN82" s="188">
        <v>0.875</v>
      </c>
    </row>
    <row r="83" spans="1:300" s="150" customFormat="1" ht="24" customHeight="1" x14ac:dyDescent="0.25">
      <c r="A83" s="173">
        <v>231</v>
      </c>
      <c r="B83" s="174" t="s">
        <v>318</v>
      </c>
      <c r="C83" s="175" t="s">
        <v>5</v>
      </c>
      <c r="D83" s="175" t="s">
        <v>1</v>
      </c>
      <c r="E83" s="176">
        <v>52</v>
      </c>
      <c r="F83" s="177">
        <v>0.26923076923076927</v>
      </c>
      <c r="G83" s="177">
        <v>0.73076923076923073</v>
      </c>
      <c r="H83" s="176">
        <v>52</v>
      </c>
      <c r="I83" s="177">
        <v>1</v>
      </c>
      <c r="J83" s="177">
        <v>0.79999999999999993</v>
      </c>
      <c r="K83" s="177">
        <v>0.19999999999999998</v>
      </c>
      <c r="L83" s="176">
        <v>40</v>
      </c>
      <c r="M83" s="177">
        <v>0.76923076923076927</v>
      </c>
      <c r="N83" s="177">
        <v>0.52631578947368429</v>
      </c>
      <c r="O83" s="177">
        <v>0.47368421052631587</v>
      </c>
      <c r="P83" s="176">
        <v>38</v>
      </c>
      <c r="Q83" s="177">
        <v>0.73076923076923073</v>
      </c>
      <c r="R83" s="177">
        <v>0.84615384615384615</v>
      </c>
      <c r="S83" s="177">
        <v>7.6923076923076927E-2</v>
      </c>
      <c r="T83" s="177">
        <v>1.9230769230769232E-2</v>
      </c>
      <c r="U83" s="177">
        <v>0</v>
      </c>
      <c r="V83" s="177">
        <v>0.25</v>
      </c>
      <c r="W83" s="177">
        <v>1.9230769230769232E-2</v>
      </c>
      <c r="X83" s="177">
        <v>0</v>
      </c>
      <c r="Y83" s="177">
        <v>0.11538461538461539</v>
      </c>
      <c r="Z83" s="177">
        <v>5.7692307692307696E-2</v>
      </c>
      <c r="AA83" s="177">
        <v>1.9230769230769232E-2</v>
      </c>
      <c r="AB83" s="177">
        <v>0</v>
      </c>
      <c r="AC83" s="177">
        <v>9.6153846153846159E-2</v>
      </c>
      <c r="AD83" s="176">
        <v>52</v>
      </c>
      <c r="AE83" s="177">
        <v>1</v>
      </c>
      <c r="AF83" s="177">
        <v>0.86538461538461542</v>
      </c>
      <c r="AG83" s="176">
        <v>45</v>
      </c>
      <c r="AH83" s="177">
        <v>0.62</v>
      </c>
      <c r="AI83" s="177">
        <v>0.04</v>
      </c>
      <c r="AJ83" s="177">
        <v>0.06</v>
      </c>
      <c r="AK83" s="177">
        <v>0.32</v>
      </c>
      <c r="AL83" s="177">
        <v>0.44</v>
      </c>
      <c r="AM83" s="177">
        <v>0.64</v>
      </c>
      <c r="AN83" s="177">
        <v>0.33999999999999997</v>
      </c>
      <c r="AO83" s="177">
        <v>0.2</v>
      </c>
      <c r="AP83" s="177">
        <v>0.08</v>
      </c>
      <c r="AQ83" s="177">
        <v>0.12</v>
      </c>
      <c r="AR83" s="176">
        <v>50</v>
      </c>
      <c r="AS83" s="177">
        <v>0.96153846153846156</v>
      </c>
      <c r="AT83" s="178">
        <v>9.9230769230769234</v>
      </c>
      <c r="AU83" s="176">
        <v>52</v>
      </c>
      <c r="AV83" s="177">
        <v>1</v>
      </c>
      <c r="AW83" s="178">
        <v>9.884615384615385</v>
      </c>
      <c r="AX83" s="176">
        <v>52</v>
      </c>
      <c r="AY83" s="177">
        <v>1</v>
      </c>
      <c r="AZ83" s="178">
        <v>9.9411764705882355</v>
      </c>
      <c r="BA83" s="176">
        <v>51</v>
      </c>
      <c r="BB83" s="177">
        <v>0.98076923076923073</v>
      </c>
      <c r="BC83" s="177">
        <v>0.42307692307692307</v>
      </c>
      <c r="BD83" s="177">
        <v>0.38461538461538464</v>
      </c>
      <c r="BE83" s="177">
        <v>9.6153846153846159E-2</v>
      </c>
      <c r="BF83" s="177">
        <v>7.6923076923076927E-2</v>
      </c>
      <c r="BG83" s="177">
        <v>1.9230769230769232E-2</v>
      </c>
      <c r="BH83" s="176">
        <v>52</v>
      </c>
      <c r="BI83" s="177">
        <v>1</v>
      </c>
      <c r="BJ83" s="177">
        <v>0.92307692307692313</v>
      </c>
      <c r="BK83" s="177">
        <v>7.6923076923076927E-2</v>
      </c>
      <c r="BL83" s="177">
        <v>0</v>
      </c>
      <c r="BM83" s="177">
        <v>0</v>
      </c>
      <c r="BN83" s="177">
        <v>0</v>
      </c>
      <c r="BO83" s="176">
        <v>52</v>
      </c>
      <c r="BP83" s="177">
        <v>1</v>
      </c>
      <c r="BQ83" s="177">
        <v>0.92307692307692313</v>
      </c>
      <c r="BR83" s="177">
        <v>5.7692307692307696E-2</v>
      </c>
      <c r="BS83" s="177">
        <v>1.9230769230769232E-2</v>
      </c>
      <c r="BT83" s="177">
        <v>0</v>
      </c>
      <c r="BU83" s="177">
        <v>0</v>
      </c>
      <c r="BV83" s="176">
        <v>52</v>
      </c>
      <c r="BW83" s="177">
        <v>1</v>
      </c>
      <c r="BX83" s="177">
        <v>0.88461538461538469</v>
      </c>
      <c r="BY83" s="177">
        <v>9.6153846153846159E-2</v>
      </c>
      <c r="BZ83" s="177">
        <v>1.9230769230769232E-2</v>
      </c>
      <c r="CA83" s="177">
        <v>0</v>
      </c>
      <c r="CB83" s="177">
        <v>0</v>
      </c>
      <c r="CC83" s="176">
        <v>52</v>
      </c>
      <c r="CD83" s="177">
        <v>1</v>
      </c>
      <c r="CE83" s="177">
        <v>0.83333333333333337</v>
      </c>
      <c r="CF83" s="177">
        <v>0.14583333333333334</v>
      </c>
      <c r="CG83" s="177">
        <v>2.0833333333333336E-2</v>
      </c>
      <c r="CH83" s="177">
        <v>0</v>
      </c>
      <c r="CI83" s="177">
        <v>0</v>
      </c>
      <c r="CJ83" s="176">
        <v>48</v>
      </c>
      <c r="CK83" s="177">
        <v>0.92307692307692313</v>
      </c>
      <c r="CL83" s="177">
        <v>0.88461538461538469</v>
      </c>
      <c r="CM83" s="177">
        <v>0.11538461538461539</v>
      </c>
      <c r="CN83" s="177">
        <v>0</v>
      </c>
      <c r="CO83" s="177">
        <v>0</v>
      </c>
      <c r="CP83" s="177">
        <v>0</v>
      </c>
      <c r="CQ83" s="176">
        <v>52</v>
      </c>
      <c r="CR83" s="177">
        <v>1</v>
      </c>
      <c r="CS83" s="177">
        <v>0.90909090909090917</v>
      </c>
      <c r="CT83" s="177">
        <v>9.0909090909090912E-2</v>
      </c>
      <c r="CU83" s="177">
        <v>0</v>
      </c>
      <c r="CV83" s="177">
        <v>0</v>
      </c>
      <c r="CW83" s="177">
        <v>0</v>
      </c>
      <c r="CX83" s="176">
        <v>11</v>
      </c>
      <c r="CY83" s="177">
        <v>0.21153846153846154</v>
      </c>
      <c r="CZ83" s="177">
        <v>0.70000000000000007</v>
      </c>
      <c r="DA83" s="177">
        <v>0.3</v>
      </c>
      <c r="DB83" s="177">
        <v>0</v>
      </c>
      <c r="DC83" s="177">
        <v>0</v>
      </c>
      <c r="DD83" s="177">
        <v>0</v>
      </c>
      <c r="DE83" s="176">
        <v>10</v>
      </c>
      <c r="DF83" s="177">
        <v>0.19230769230769232</v>
      </c>
      <c r="DG83" s="177">
        <v>0.5</v>
      </c>
      <c r="DH83" s="177">
        <v>0.47222222222222215</v>
      </c>
      <c r="DI83" s="177">
        <v>2.7777777777777776E-2</v>
      </c>
      <c r="DJ83" s="177">
        <v>0</v>
      </c>
      <c r="DK83" s="177">
        <v>0</v>
      </c>
      <c r="DL83" s="176">
        <v>36</v>
      </c>
      <c r="DM83" s="177">
        <v>0.69230769230769229</v>
      </c>
      <c r="DN83" s="177">
        <v>0.41666666666666663</v>
      </c>
      <c r="DO83" s="177">
        <v>0.55555555555555558</v>
      </c>
      <c r="DP83" s="177">
        <v>2.7777777777777776E-2</v>
      </c>
      <c r="DQ83" s="177">
        <v>0</v>
      </c>
      <c r="DR83" s="177">
        <v>0</v>
      </c>
      <c r="DS83" s="176">
        <v>36</v>
      </c>
      <c r="DT83" s="177">
        <v>0.69230769230769229</v>
      </c>
      <c r="DU83" s="177">
        <v>0.38095238095238099</v>
      </c>
      <c r="DV83" s="177">
        <v>0.61904761904761907</v>
      </c>
      <c r="DW83" s="177">
        <v>0</v>
      </c>
      <c r="DX83" s="177">
        <v>0</v>
      </c>
      <c r="DY83" s="177">
        <v>0</v>
      </c>
      <c r="DZ83" s="176">
        <v>21</v>
      </c>
      <c r="EA83" s="177">
        <v>0.40384615384615385</v>
      </c>
      <c r="EB83" s="177">
        <v>0.3529411764705882</v>
      </c>
      <c r="EC83" s="177">
        <v>0.52941176470588236</v>
      </c>
      <c r="ED83" s="177">
        <v>0.11764705882352941</v>
      </c>
      <c r="EE83" s="177">
        <v>0</v>
      </c>
      <c r="EF83" s="177">
        <v>0</v>
      </c>
      <c r="EG83" s="176">
        <v>17</v>
      </c>
      <c r="EH83" s="177">
        <v>0.32692307692307693</v>
      </c>
      <c r="EI83" s="177">
        <v>0.9423076923076924</v>
      </c>
      <c r="EJ83" s="177">
        <v>3.8461538461538464E-2</v>
      </c>
      <c r="EK83" s="177">
        <v>1.9230769230769232E-2</v>
      </c>
      <c r="EL83" s="177">
        <v>0</v>
      </c>
      <c r="EM83" s="177">
        <v>0</v>
      </c>
      <c r="EN83" s="176">
        <v>52</v>
      </c>
      <c r="EO83" s="177">
        <v>1</v>
      </c>
      <c r="EP83" s="177">
        <v>0.72000000000000008</v>
      </c>
      <c r="EQ83" s="177">
        <v>0.24</v>
      </c>
      <c r="ER83" s="177">
        <v>0.04</v>
      </c>
      <c r="ES83" s="177">
        <v>0</v>
      </c>
      <c r="ET83" s="177">
        <v>0</v>
      </c>
      <c r="EU83" s="176">
        <v>25</v>
      </c>
      <c r="EV83" s="177">
        <v>0.48076923076923078</v>
      </c>
      <c r="EW83" s="177">
        <v>0.6923076923076924</v>
      </c>
      <c r="EX83" s="177">
        <v>0.23076923076923078</v>
      </c>
      <c r="EY83" s="177">
        <v>7.6923076923076927E-2</v>
      </c>
      <c r="EZ83" s="177">
        <v>0</v>
      </c>
      <c r="FA83" s="177">
        <v>0</v>
      </c>
      <c r="FB83" s="176">
        <v>26</v>
      </c>
      <c r="FC83" s="177">
        <v>0.5</v>
      </c>
      <c r="FD83" s="177">
        <v>0.59459459459459463</v>
      </c>
      <c r="FE83" s="177">
        <v>0.32432432432432429</v>
      </c>
      <c r="FF83" s="177">
        <v>5.4054054054054057E-2</v>
      </c>
      <c r="FG83" s="177">
        <v>2.7027027027027029E-2</v>
      </c>
      <c r="FH83" s="177">
        <v>0</v>
      </c>
      <c r="FI83" s="176">
        <v>37</v>
      </c>
      <c r="FJ83" s="177">
        <v>0.71153846153846156</v>
      </c>
      <c r="FK83" s="177">
        <v>0.68421052631578949</v>
      </c>
      <c r="FL83" s="177">
        <v>0.28947368421052633</v>
      </c>
      <c r="FM83" s="177">
        <v>2.6315789473684213E-2</v>
      </c>
      <c r="FN83" s="177">
        <v>0</v>
      </c>
      <c r="FO83" s="177">
        <v>0</v>
      </c>
      <c r="FP83" s="176">
        <v>38</v>
      </c>
      <c r="FQ83" s="177">
        <v>0.73076923076923073</v>
      </c>
      <c r="FR83" s="177">
        <v>0.66666666666666674</v>
      </c>
      <c r="FS83" s="177">
        <v>0.16666666666666669</v>
      </c>
      <c r="FT83" s="177">
        <v>0.16666666666666669</v>
      </c>
      <c r="FU83" s="177">
        <v>0</v>
      </c>
      <c r="FV83" s="177">
        <v>0</v>
      </c>
      <c r="FW83" s="176">
        <v>6</v>
      </c>
      <c r="FX83" s="177">
        <v>0.11538461538461539</v>
      </c>
      <c r="FY83" s="177">
        <v>0.5714285714285714</v>
      </c>
      <c r="FZ83" s="177">
        <v>0.42857142857142855</v>
      </c>
      <c r="GA83" s="177">
        <v>0</v>
      </c>
      <c r="GB83" s="177">
        <v>0</v>
      </c>
      <c r="GC83" s="177">
        <v>0</v>
      </c>
      <c r="GD83" s="176">
        <v>7</v>
      </c>
      <c r="GE83" s="177">
        <v>0.13461538461538461</v>
      </c>
      <c r="GF83" s="177">
        <v>0.6</v>
      </c>
      <c r="GG83" s="177">
        <v>0.33333333333333331</v>
      </c>
      <c r="GH83" s="177">
        <v>6.6666666666666666E-2</v>
      </c>
      <c r="GI83" s="177">
        <v>0</v>
      </c>
      <c r="GJ83" s="177">
        <v>0</v>
      </c>
      <c r="GK83" s="176">
        <v>15</v>
      </c>
      <c r="GL83" s="177">
        <v>0.28846153846153844</v>
      </c>
      <c r="GM83" s="179" t="s">
        <v>232</v>
      </c>
      <c r="GN83" s="179" t="s">
        <v>232</v>
      </c>
      <c r="GO83" s="179" t="s">
        <v>232</v>
      </c>
      <c r="GP83" s="179" t="s">
        <v>232</v>
      </c>
      <c r="GQ83" s="179" t="s">
        <v>232</v>
      </c>
      <c r="GR83" s="176">
        <v>0</v>
      </c>
      <c r="GS83" s="177">
        <v>0</v>
      </c>
      <c r="GT83" s="179" t="s">
        <v>232</v>
      </c>
      <c r="GU83" s="179" t="s">
        <v>232</v>
      </c>
      <c r="GV83" s="179" t="s">
        <v>232</v>
      </c>
      <c r="GW83" s="179" t="s">
        <v>232</v>
      </c>
      <c r="GX83" s="179" t="s">
        <v>232</v>
      </c>
      <c r="GY83" s="176">
        <v>0</v>
      </c>
      <c r="GZ83" s="177">
        <v>0</v>
      </c>
      <c r="HA83" s="179" t="s">
        <v>232</v>
      </c>
      <c r="HB83" s="179" t="s">
        <v>232</v>
      </c>
      <c r="HC83" s="179" t="s">
        <v>232</v>
      </c>
      <c r="HD83" s="179" t="s">
        <v>232</v>
      </c>
      <c r="HE83" s="179" t="s">
        <v>232</v>
      </c>
      <c r="HF83" s="176">
        <v>0</v>
      </c>
      <c r="HG83" s="177">
        <v>0</v>
      </c>
      <c r="HH83" s="178">
        <v>9.5625</v>
      </c>
      <c r="HI83" s="176">
        <v>48</v>
      </c>
      <c r="HJ83" s="177">
        <v>0.92307692307692313</v>
      </c>
      <c r="HK83" s="177">
        <v>0.1730769230769231</v>
      </c>
      <c r="HL83" s="177">
        <v>0.1730769230769231</v>
      </c>
      <c r="HM83" s="177">
        <v>0.63461538461538469</v>
      </c>
      <c r="HN83" s="177">
        <v>1.9230769230769232E-2</v>
      </c>
      <c r="HO83" s="177">
        <v>0</v>
      </c>
      <c r="HP83" s="176">
        <v>52</v>
      </c>
      <c r="HQ83" s="177">
        <v>1</v>
      </c>
      <c r="HR83" s="177">
        <v>0.35294117647058826</v>
      </c>
      <c r="HS83" s="177">
        <v>1.9607843137254902E-2</v>
      </c>
      <c r="HT83" s="177">
        <v>7.8431372549019607E-2</v>
      </c>
      <c r="HU83" s="177">
        <v>0.13725490196078433</v>
      </c>
      <c r="HV83" s="177">
        <v>5.8823529411764705E-2</v>
      </c>
      <c r="HW83" s="177">
        <v>5.8823529411764705E-2</v>
      </c>
      <c r="HX83" s="177">
        <v>9.8039215686274508E-2</v>
      </c>
      <c r="HY83" s="177">
        <v>9.8039215686274508E-2</v>
      </c>
      <c r="HZ83" s="177">
        <v>0.15686274509803921</v>
      </c>
      <c r="IA83" s="177">
        <v>0.25490196078431371</v>
      </c>
      <c r="IB83" s="176">
        <v>51</v>
      </c>
      <c r="IC83" s="177">
        <v>0.98076923076923073</v>
      </c>
      <c r="ID83" s="178">
        <v>1.9743589743589745</v>
      </c>
      <c r="IE83" s="176">
        <v>39</v>
      </c>
      <c r="IF83" s="177">
        <v>0.75</v>
      </c>
      <c r="IG83" s="177">
        <v>0.42307692307692307</v>
      </c>
      <c r="IH83" s="177">
        <v>1</v>
      </c>
      <c r="II83" s="177">
        <v>0</v>
      </c>
      <c r="IJ83" s="176">
        <v>49</v>
      </c>
      <c r="IK83" s="177">
        <v>0.94230769230769229</v>
      </c>
      <c r="IL83" s="177">
        <v>0.89655172413793105</v>
      </c>
      <c r="IM83" s="177">
        <v>0.10344827586206896</v>
      </c>
      <c r="IN83" s="176">
        <v>29</v>
      </c>
      <c r="IO83" s="177">
        <v>0.55769230769230771</v>
      </c>
      <c r="IP83" s="177">
        <v>0.96296296296296291</v>
      </c>
      <c r="IQ83" s="177">
        <v>3.7037037037037035E-2</v>
      </c>
      <c r="IR83" s="176">
        <v>27</v>
      </c>
      <c r="IS83" s="177">
        <v>0.51923076923076927</v>
      </c>
      <c r="IT83" s="177">
        <v>0.98039215686274517</v>
      </c>
      <c r="IU83" s="177">
        <v>1.9607843137254902E-2</v>
      </c>
      <c r="IV83" s="176">
        <v>51</v>
      </c>
      <c r="IW83" s="177">
        <v>0.98076923076923073</v>
      </c>
      <c r="IX83" s="177">
        <v>1</v>
      </c>
      <c r="IY83" s="177">
        <v>0</v>
      </c>
      <c r="IZ83" s="176">
        <v>48</v>
      </c>
      <c r="JA83" s="177">
        <v>0.92307692307692313</v>
      </c>
      <c r="JB83" s="177">
        <v>0.15384615384615385</v>
      </c>
      <c r="JC83" s="177">
        <v>0.55769230769230771</v>
      </c>
      <c r="JD83" s="177">
        <v>0.44230769230769235</v>
      </c>
      <c r="JE83" s="176">
        <v>52</v>
      </c>
      <c r="JF83" s="177">
        <v>1</v>
      </c>
      <c r="JG83" s="177">
        <v>0.48936170212765961</v>
      </c>
      <c r="JH83" s="177">
        <v>0.23404255319148937</v>
      </c>
      <c r="JI83" s="177">
        <v>0.1276595744680851</v>
      </c>
      <c r="JJ83" s="177">
        <v>0.1276595744680851</v>
      </c>
      <c r="JK83" s="177">
        <v>2.1276595744680851E-2</v>
      </c>
      <c r="JL83" s="176">
        <v>47</v>
      </c>
      <c r="JM83" s="177">
        <v>0.90384615384615385</v>
      </c>
      <c r="JN83" s="176">
        <v>40</v>
      </c>
      <c r="JO83" s="177">
        <v>0.76923076923076927</v>
      </c>
      <c r="JP83" s="179" t="s">
        <v>232</v>
      </c>
      <c r="JQ83" s="179" t="s">
        <v>232</v>
      </c>
      <c r="JR83" s="179" t="s">
        <v>232</v>
      </c>
      <c r="JS83" s="179" t="s">
        <v>232</v>
      </c>
      <c r="JT83" s="179" t="s">
        <v>232</v>
      </c>
      <c r="JU83" s="176">
        <v>0</v>
      </c>
      <c r="JV83" s="177">
        <v>0</v>
      </c>
      <c r="JW83" s="177">
        <v>3.9215686274509803E-2</v>
      </c>
      <c r="JX83" s="177">
        <v>0</v>
      </c>
      <c r="JY83" s="177">
        <v>0</v>
      </c>
      <c r="JZ83" s="177">
        <v>0.94117647058823528</v>
      </c>
      <c r="KA83" s="177">
        <v>1.9607843137254902E-2</v>
      </c>
      <c r="KB83" s="176">
        <v>51</v>
      </c>
      <c r="KC83" s="177">
        <v>0.98076923076923073</v>
      </c>
      <c r="KD83" s="177">
        <v>0.88636363636363646</v>
      </c>
      <c r="KE83" s="177">
        <v>0</v>
      </c>
      <c r="KF83" s="177">
        <v>4.5454545454545456E-2</v>
      </c>
      <c r="KG83" s="177">
        <v>0</v>
      </c>
      <c r="KH83" s="177">
        <v>0</v>
      </c>
      <c r="KI83" s="177">
        <v>4.5454545454545456E-2</v>
      </c>
      <c r="KJ83" s="177">
        <v>4.5454545454545456E-2</v>
      </c>
      <c r="KK83" s="177">
        <v>0</v>
      </c>
      <c r="KL83" s="177">
        <v>0</v>
      </c>
      <c r="KM83" s="176">
        <v>44</v>
      </c>
      <c r="KN83" s="180">
        <v>0.84615384615384615</v>
      </c>
    </row>
    <row r="84" spans="1:300" s="150" customFormat="1" ht="24" customHeight="1" x14ac:dyDescent="0.25">
      <c r="A84" s="181">
        <v>232</v>
      </c>
      <c r="B84" s="182" t="s">
        <v>311</v>
      </c>
      <c r="C84" s="183" t="s">
        <v>4</v>
      </c>
      <c r="D84" s="183" t="s">
        <v>1</v>
      </c>
      <c r="E84" s="184">
        <v>115</v>
      </c>
      <c r="F84" s="185">
        <v>0.27102803738317754</v>
      </c>
      <c r="G84" s="185">
        <v>0.72897196261682251</v>
      </c>
      <c r="H84" s="184">
        <v>107</v>
      </c>
      <c r="I84" s="185">
        <v>0.93043478260869561</v>
      </c>
      <c r="J84" s="185">
        <v>0.75609756097560976</v>
      </c>
      <c r="K84" s="185">
        <v>0.24390243902439024</v>
      </c>
      <c r="L84" s="184">
        <v>82</v>
      </c>
      <c r="M84" s="185">
        <v>0.71304347826086956</v>
      </c>
      <c r="N84" s="185">
        <v>0.44736842105263153</v>
      </c>
      <c r="O84" s="185">
        <v>0.55263157894736836</v>
      </c>
      <c r="P84" s="184">
        <v>76</v>
      </c>
      <c r="Q84" s="185">
        <v>0.66086956521739126</v>
      </c>
      <c r="R84" s="185">
        <v>9.4339622641509427E-2</v>
      </c>
      <c r="S84" s="185">
        <v>4.7169811320754713E-2</v>
      </c>
      <c r="T84" s="185">
        <v>0.69811320754716988</v>
      </c>
      <c r="U84" s="185">
        <v>3.7735849056603772E-2</v>
      </c>
      <c r="V84" s="185">
        <v>0.22641509433962262</v>
      </c>
      <c r="W84" s="185">
        <v>3.7735849056603772E-2</v>
      </c>
      <c r="X84" s="185">
        <v>3.7735849056603772E-2</v>
      </c>
      <c r="Y84" s="185">
        <v>2.8301886792452827E-2</v>
      </c>
      <c r="Z84" s="185">
        <v>9.433962264150943E-3</v>
      </c>
      <c r="AA84" s="185">
        <v>1.8867924528301886E-2</v>
      </c>
      <c r="AB84" s="185">
        <v>5.6603773584905655E-2</v>
      </c>
      <c r="AC84" s="185">
        <v>5.6603773584905655E-2</v>
      </c>
      <c r="AD84" s="184">
        <v>106</v>
      </c>
      <c r="AE84" s="185">
        <v>0.92173913043478262</v>
      </c>
      <c r="AF84" s="185">
        <v>0.61739130434782608</v>
      </c>
      <c r="AG84" s="184">
        <v>71</v>
      </c>
      <c r="AH84" s="185">
        <v>0.46938775510204084</v>
      </c>
      <c r="AI84" s="185">
        <v>0.61224489795918369</v>
      </c>
      <c r="AJ84" s="185">
        <v>0.29591836734693877</v>
      </c>
      <c r="AK84" s="185">
        <v>0.18367346938775508</v>
      </c>
      <c r="AL84" s="185">
        <v>0.5</v>
      </c>
      <c r="AM84" s="185">
        <v>0.10204081632653061</v>
      </c>
      <c r="AN84" s="185">
        <v>0.29591836734693877</v>
      </c>
      <c r="AO84" s="185">
        <v>0.12244897959183673</v>
      </c>
      <c r="AP84" s="185">
        <v>0.13265306122448978</v>
      </c>
      <c r="AQ84" s="185">
        <v>0.18367346938775508</v>
      </c>
      <c r="AR84" s="184">
        <v>98</v>
      </c>
      <c r="AS84" s="185">
        <v>0.85217391304347823</v>
      </c>
      <c r="AT84" s="186">
        <v>9.8673469387755102</v>
      </c>
      <c r="AU84" s="184">
        <v>98</v>
      </c>
      <c r="AV84" s="185">
        <v>0.85217391304347823</v>
      </c>
      <c r="AW84" s="186">
        <v>9.887755102040817</v>
      </c>
      <c r="AX84" s="184">
        <v>98</v>
      </c>
      <c r="AY84" s="185">
        <v>0.85217391304347823</v>
      </c>
      <c r="AZ84" s="186">
        <v>9.8829787234042552</v>
      </c>
      <c r="BA84" s="184">
        <v>94</v>
      </c>
      <c r="BB84" s="185">
        <v>0.81739130434782614</v>
      </c>
      <c r="BC84" s="185">
        <v>0.72222222222222221</v>
      </c>
      <c r="BD84" s="185">
        <v>0.22222222222222221</v>
      </c>
      <c r="BE84" s="185">
        <v>3.7037037037037035E-2</v>
      </c>
      <c r="BF84" s="185">
        <v>1.8518518518518517E-2</v>
      </c>
      <c r="BG84" s="185">
        <v>0</v>
      </c>
      <c r="BH84" s="184">
        <v>108</v>
      </c>
      <c r="BI84" s="185">
        <v>0.93913043478260871</v>
      </c>
      <c r="BJ84" s="185">
        <v>0.8165137614678899</v>
      </c>
      <c r="BK84" s="185">
        <v>0.15596330275229359</v>
      </c>
      <c r="BL84" s="185">
        <v>9.1743119266055051E-3</v>
      </c>
      <c r="BM84" s="185">
        <v>9.1743119266055051E-3</v>
      </c>
      <c r="BN84" s="185">
        <v>9.1743119266055051E-3</v>
      </c>
      <c r="BO84" s="184">
        <v>109</v>
      </c>
      <c r="BP84" s="185">
        <v>0.94782608695652171</v>
      </c>
      <c r="BQ84" s="185">
        <v>0.97272727272727266</v>
      </c>
      <c r="BR84" s="185">
        <v>1.8181818181818181E-2</v>
      </c>
      <c r="BS84" s="185">
        <v>9.0909090909090905E-3</v>
      </c>
      <c r="BT84" s="185">
        <v>0</v>
      </c>
      <c r="BU84" s="185">
        <v>0</v>
      </c>
      <c r="BV84" s="184">
        <v>110</v>
      </c>
      <c r="BW84" s="185">
        <v>0.95652173913043481</v>
      </c>
      <c r="BX84" s="185">
        <v>0.9363636363636364</v>
      </c>
      <c r="BY84" s="185">
        <v>4.5454545454545456E-2</v>
      </c>
      <c r="BZ84" s="185">
        <v>9.0909090909090905E-3</v>
      </c>
      <c r="CA84" s="185">
        <v>9.0909090909090905E-3</v>
      </c>
      <c r="CB84" s="185">
        <v>0</v>
      </c>
      <c r="CC84" s="184">
        <v>110</v>
      </c>
      <c r="CD84" s="185">
        <v>0.95652173913043481</v>
      </c>
      <c r="CE84" s="185">
        <v>0.90625</v>
      </c>
      <c r="CF84" s="185">
        <v>5.2083333333333336E-2</v>
      </c>
      <c r="CG84" s="185">
        <v>3.125E-2</v>
      </c>
      <c r="CH84" s="185">
        <v>0</v>
      </c>
      <c r="CI84" s="185">
        <v>1.0416666666666666E-2</v>
      </c>
      <c r="CJ84" s="184">
        <v>96</v>
      </c>
      <c r="CK84" s="185">
        <v>0.83478260869565213</v>
      </c>
      <c r="CL84" s="185">
        <v>0.93518518518518523</v>
      </c>
      <c r="CM84" s="185">
        <v>4.6296296296296294E-2</v>
      </c>
      <c r="CN84" s="185">
        <v>9.2592592592592587E-3</v>
      </c>
      <c r="CO84" s="185">
        <v>0</v>
      </c>
      <c r="CP84" s="185">
        <v>9.2592592592592587E-3</v>
      </c>
      <c r="CQ84" s="184">
        <v>108</v>
      </c>
      <c r="CR84" s="185">
        <v>0.93913043478260871</v>
      </c>
      <c r="CS84" s="185">
        <v>0.86363636363636365</v>
      </c>
      <c r="CT84" s="185">
        <v>0.11363636363636363</v>
      </c>
      <c r="CU84" s="185">
        <v>2.2727272727272724E-2</v>
      </c>
      <c r="CV84" s="185">
        <v>0</v>
      </c>
      <c r="CW84" s="185">
        <v>0</v>
      </c>
      <c r="CX84" s="184">
        <v>44</v>
      </c>
      <c r="CY84" s="185">
        <v>0.38260869565217392</v>
      </c>
      <c r="CZ84" s="185">
        <v>0.48717948717948717</v>
      </c>
      <c r="DA84" s="185">
        <v>0.30769230769230771</v>
      </c>
      <c r="DB84" s="185">
        <v>0.10256410256410256</v>
      </c>
      <c r="DC84" s="185">
        <v>5.128205128205128E-2</v>
      </c>
      <c r="DD84" s="185">
        <v>5.128205128205128E-2</v>
      </c>
      <c r="DE84" s="184">
        <v>39</v>
      </c>
      <c r="DF84" s="185">
        <v>0.33913043478260868</v>
      </c>
      <c r="DG84" s="185">
        <v>0.62962962962962954</v>
      </c>
      <c r="DH84" s="185">
        <v>0.18518518518518517</v>
      </c>
      <c r="DI84" s="185">
        <v>0.1111111111111111</v>
      </c>
      <c r="DJ84" s="185">
        <v>3.7037037037037035E-2</v>
      </c>
      <c r="DK84" s="185">
        <v>3.7037037037037035E-2</v>
      </c>
      <c r="DL84" s="184">
        <v>27</v>
      </c>
      <c r="DM84" s="185">
        <v>0.23478260869565218</v>
      </c>
      <c r="DN84" s="185">
        <v>0.61538461538461542</v>
      </c>
      <c r="DO84" s="185">
        <v>0.19230769230769232</v>
      </c>
      <c r="DP84" s="185">
        <v>3.8461538461538464E-2</v>
      </c>
      <c r="DQ84" s="185">
        <v>0.11538461538461539</v>
      </c>
      <c r="DR84" s="185">
        <v>3.8461538461538464E-2</v>
      </c>
      <c r="DS84" s="184">
        <v>26</v>
      </c>
      <c r="DT84" s="185">
        <v>0.22608695652173913</v>
      </c>
      <c r="DU84" s="185">
        <v>0.59259259259259256</v>
      </c>
      <c r="DV84" s="185">
        <v>0.25925925925925924</v>
      </c>
      <c r="DW84" s="185">
        <v>7.407407407407407E-2</v>
      </c>
      <c r="DX84" s="185">
        <v>7.407407407407407E-2</v>
      </c>
      <c r="DY84" s="185">
        <v>0</v>
      </c>
      <c r="DZ84" s="184">
        <v>27</v>
      </c>
      <c r="EA84" s="185">
        <v>0.23478260869565218</v>
      </c>
      <c r="EB84" s="185">
        <v>0.61904761904761907</v>
      </c>
      <c r="EC84" s="185">
        <v>0.19047619047619049</v>
      </c>
      <c r="ED84" s="185">
        <v>9.5238095238095247E-2</v>
      </c>
      <c r="EE84" s="185">
        <v>9.5238095238095247E-2</v>
      </c>
      <c r="EF84" s="185">
        <v>0</v>
      </c>
      <c r="EG84" s="184">
        <v>21</v>
      </c>
      <c r="EH84" s="185">
        <v>0.18260869565217391</v>
      </c>
      <c r="EI84" s="185">
        <v>0.93269230769230782</v>
      </c>
      <c r="EJ84" s="185">
        <v>5.7692307692307696E-2</v>
      </c>
      <c r="EK84" s="185">
        <v>9.6153846153846159E-3</v>
      </c>
      <c r="EL84" s="185">
        <v>0</v>
      </c>
      <c r="EM84" s="185">
        <v>0</v>
      </c>
      <c r="EN84" s="184">
        <v>104</v>
      </c>
      <c r="EO84" s="185">
        <v>0.90434782608695652</v>
      </c>
      <c r="EP84" s="185">
        <v>0.8392857142857143</v>
      </c>
      <c r="EQ84" s="185">
        <v>0.125</v>
      </c>
      <c r="ER84" s="185">
        <v>1.7857142857142856E-2</v>
      </c>
      <c r="ES84" s="185">
        <v>1.7857142857142856E-2</v>
      </c>
      <c r="ET84" s="185">
        <v>0</v>
      </c>
      <c r="EU84" s="184">
        <v>56</v>
      </c>
      <c r="EV84" s="185">
        <v>0.48695652173913045</v>
      </c>
      <c r="EW84" s="185">
        <v>0.87234042553191482</v>
      </c>
      <c r="EX84" s="185">
        <v>8.5106382978723402E-2</v>
      </c>
      <c r="EY84" s="185">
        <v>4.2553191489361701E-2</v>
      </c>
      <c r="EZ84" s="185">
        <v>0</v>
      </c>
      <c r="FA84" s="185">
        <v>0</v>
      </c>
      <c r="FB84" s="184">
        <v>47</v>
      </c>
      <c r="FC84" s="185">
        <v>0.40869565217391307</v>
      </c>
      <c r="FD84" s="185">
        <v>0.81481481481481488</v>
      </c>
      <c r="FE84" s="185">
        <v>0.12962962962962962</v>
      </c>
      <c r="FF84" s="185">
        <v>5.5555555555555552E-2</v>
      </c>
      <c r="FG84" s="185">
        <v>0</v>
      </c>
      <c r="FH84" s="185">
        <v>0</v>
      </c>
      <c r="FI84" s="184">
        <v>54</v>
      </c>
      <c r="FJ84" s="185">
        <v>0.46956521739130436</v>
      </c>
      <c r="FK84" s="185">
        <v>0.90000000000000013</v>
      </c>
      <c r="FL84" s="185">
        <v>6.0000000000000005E-2</v>
      </c>
      <c r="FM84" s="185">
        <v>0.04</v>
      </c>
      <c r="FN84" s="185">
        <v>0</v>
      </c>
      <c r="FO84" s="185">
        <v>0</v>
      </c>
      <c r="FP84" s="184">
        <v>50</v>
      </c>
      <c r="FQ84" s="185">
        <v>0.43478260869565216</v>
      </c>
      <c r="FR84" s="185">
        <v>0.625</v>
      </c>
      <c r="FS84" s="185">
        <v>0.29166666666666669</v>
      </c>
      <c r="FT84" s="185">
        <v>8.3333333333333329E-2</v>
      </c>
      <c r="FU84" s="185">
        <v>0</v>
      </c>
      <c r="FV84" s="185">
        <v>0</v>
      </c>
      <c r="FW84" s="184">
        <v>24</v>
      </c>
      <c r="FX84" s="185">
        <v>0.20869565217391303</v>
      </c>
      <c r="FY84" s="185">
        <v>0.88888888888888895</v>
      </c>
      <c r="FZ84" s="185">
        <v>8.3333333333333343E-2</v>
      </c>
      <c r="GA84" s="185">
        <v>2.777777777777778E-2</v>
      </c>
      <c r="GB84" s="185">
        <v>0</v>
      </c>
      <c r="GC84" s="185">
        <v>0</v>
      </c>
      <c r="GD84" s="184">
        <v>36</v>
      </c>
      <c r="GE84" s="185">
        <v>0.31304347826086959</v>
      </c>
      <c r="GF84" s="185">
        <v>0.72222222222222221</v>
      </c>
      <c r="GG84" s="185">
        <v>0.11111111111111112</v>
      </c>
      <c r="GH84" s="185">
        <v>0.11111111111111112</v>
      </c>
      <c r="GI84" s="185">
        <v>5.5555555555555559E-2</v>
      </c>
      <c r="GJ84" s="185">
        <v>0</v>
      </c>
      <c r="GK84" s="184">
        <v>18</v>
      </c>
      <c r="GL84" s="185">
        <v>0.15652173913043479</v>
      </c>
      <c r="GM84" s="187" t="s">
        <v>232</v>
      </c>
      <c r="GN84" s="187" t="s">
        <v>232</v>
      </c>
      <c r="GO84" s="187" t="s">
        <v>232</v>
      </c>
      <c r="GP84" s="187" t="s">
        <v>232</v>
      </c>
      <c r="GQ84" s="187" t="s">
        <v>232</v>
      </c>
      <c r="GR84" s="184">
        <v>0</v>
      </c>
      <c r="GS84" s="185">
        <v>0</v>
      </c>
      <c r="GT84" s="187" t="s">
        <v>232</v>
      </c>
      <c r="GU84" s="187" t="s">
        <v>232</v>
      </c>
      <c r="GV84" s="187" t="s">
        <v>232</v>
      </c>
      <c r="GW84" s="187" t="s">
        <v>232</v>
      </c>
      <c r="GX84" s="187" t="s">
        <v>232</v>
      </c>
      <c r="GY84" s="184">
        <v>0</v>
      </c>
      <c r="GZ84" s="185">
        <v>0</v>
      </c>
      <c r="HA84" s="187" t="s">
        <v>232</v>
      </c>
      <c r="HB84" s="187" t="s">
        <v>232</v>
      </c>
      <c r="HC84" s="187" t="s">
        <v>232</v>
      </c>
      <c r="HD84" s="187" t="s">
        <v>232</v>
      </c>
      <c r="HE84" s="187" t="s">
        <v>232</v>
      </c>
      <c r="HF84" s="184">
        <v>0</v>
      </c>
      <c r="HG84" s="185">
        <v>0</v>
      </c>
      <c r="HH84" s="186">
        <v>9.7113402061855663</v>
      </c>
      <c r="HI84" s="184">
        <v>97</v>
      </c>
      <c r="HJ84" s="185">
        <v>0.84347826086956523</v>
      </c>
      <c r="HK84" s="185">
        <v>0.77884615384615397</v>
      </c>
      <c r="HL84" s="185">
        <v>9.6153846153846159E-2</v>
      </c>
      <c r="HM84" s="185">
        <v>0.11538461538461539</v>
      </c>
      <c r="HN84" s="185">
        <v>0</v>
      </c>
      <c r="HO84" s="185">
        <v>9.6153846153846159E-3</v>
      </c>
      <c r="HP84" s="184">
        <v>104</v>
      </c>
      <c r="HQ84" s="185">
        <v>0.90434782608695652</v>
      </c>
      <c r="HR84" s="185">
        <v>0.36792452830188677</v>
      </c>
      <c r="HS84" s="185">
        <v>6.6037735849056603E-2</v>
      </c>
      <c r="HT84" s="185">
        <v>0.21698113207547171</v>
      </c>
      <c r="HU84" s="185">
        <v>0.27358490566037735</v>
      </c>
      <c r="HV84" s="185">
        <v>4.7169811320754713E-2</v>
      </c>
      <c r="HW84" s="185">
        <v>0</v>
      </c>
      <c r="HX84" s="185">
        <v>0.26415094339622641</v>
      </c>
      <c r="HY84" s="185">
        <v>6.6037735849056603E-2</v>
      </c>
      <c r="HZ84" s="185">
        <v>2.8301886792452827E-2</v>
      </c>
      <c r="IA84" s="185">
        <v>0.2452830188679245</v>
      </c>
      <c r="IB84" s="184">
        <v>106</v>
      </c>
      <c r="IC84" s="185">
        <v>0.92173913043478262</v>
      </c>
      <c r="ID84" s="186">
        <v>3.1744186046511627</v>
      </c>
      <c r="IE84" s="184">
        <v>86</v>
      </c>
      <c r="IF84" s="185">
        <v>0.74782608695652175</v>
      </c>
      <c r="IG84" s="185">
        <v>0.37391304347826088</v>
      </c>
      <c r="IH84" s="185">
        <v>0.978494623655914</v>
      </c>
      <c r="II84" s="185">
        <v>2.1505376344086023E-2</v>
      </c>
      <c r="IJ84" s="184">
        <v>93</v>
      </c>
      <c r="IK84" s="185">
        <v>0.80869565217391304</v>
      </c>
      <c r="IL84" s="185">
        <v>0.86111111111111116</v>
      </c>
      <c r="IM84" s="185">
        <v>0.1388888888888889</v>
      </c>
      <c r="IN84" s="184">
        <v>36</v>
      </c>
      <c r="IO84" s="185">
        <v>0.31304347826086959</v>
      </c>
      <c r="IP84" s="185">
        <v>0.95161290322580638</v>
      </c>
      <c r="IQ84" s="185">
        <v>4.8387096774193547E-2</v>
      </c>
      <c r="IR84" s="184">
        <v>62</v>
      </c>
      <c r="IS84" s="185">
        <v>0.53913043478260869</v>
      </c>
      <c r="IT84" s="185">
        <v>1</v>
      </c>
      <c r="IU84" s="185">
        <v>0</v>
      </c>
      <c r="IV84" s="184">
        <v>101</v>
      </c>
      <c r="IW84" s="185">
        <v>0.87826086956521743</v>
      </c>
      <c r="IX84" s="185">
        <v>0.99009900990099009</v>
      </c>
      <c r="IY84" s="185">
        <v>9.9009900990099011E-3</v>
      </c>
      <c r="IZ84" s="184">
        <v>101</v>
      </c>
      <c r="JA84" s="185">
        <v>0.87826086956521743</v>
      </c>
      <c r="JB84" s="185">
        <v>3.4782608695652174E-2</v>
      </c>
      <c r="JC84" s="185">
        <v>0.43636363636363634</v>
      </c>
      <c r="JD84" s="185">
        <v>0.5636363636363636</v>
      </c>
      <c r="JE84" s="184">
        <v>110</v>
      </c>
      <c r="JF84" s="185">
        <v>0.95652173913043481</v>
      </c>
      <c r="JG84" s="185">
        <v>9.6153846153846159E-3</v>
      </c>
      <c r="JH84" s="185">
        <v>0.16346153846153846</v>
      </c>
      <c r="JI84" s="185">
        <v>0.35576923076923084</v>
      </c>
      <c r="JJ84" s="185">
        <v>0.38461538461538464</v>
      </c>
      <c r="JK84" s="185">
        <v>8.6538461538461536E-2</v>
      </c>
      <c r="JL84" s="184">
        <v>104</v>
      </c>
      <c r="JM84" s="185">
        <v>0.90434782608695652</v>
      </c>
      <c r="JN84" s="184">
        <v>79</v>
      </c>
      <c r="JO84" s="185">
        <v>0.68695652173913047</v>
      </c>
      <c r="JP84" s="185">
        <v>0</v>
      </c>
      <c r="JQ84" s="185">
        <v>0.77272727272727271</v>
      </c>
      <c r="JR84" s="185">
        <v>0</v>
      </c>
      <c r="JS84" s="185">
        <v>4.5454545454545456E-2</v>
      </c>
      <c r="JT84" s="185">
        <v>0.18181818181818182</v>
      </c>
      <c r="JU84" s="184">
        <v>22</v>
      </c>
      <c r="JV84" s="185">
        <v>0.19130434782608696</v>
      </c>
      <c r="JW84" s="185">
        <v>0</v>
      </c>
      <c r="JX84" s="185">
        <v>0</v>
      </c>
      <c r="JY84" s="185">
        <v>9.433962264150943E-3</v>
      </c>
      <c r="JZ84" s="185">
        <v>0.98113207547169801</v>
      </c>
      <c r="KA84" s="185">
        <v>9.433962264150943E-3</v>
      </c>
      <c r="KB84" s="184">
        <v>106</v>
      </c>
      <c r="KC84" s="185">
        <v>0.92173913043478262</v>
      </c>
      <c r="KD84" s="185">
        <v>0.81188118811881183</v>
      </c>
      <c r="KE84" s="185">
        <v>0.10891089108910891</v>
      </c>
      <c r="KF84" s="185">
        <v>3.9603960396039604E-2</v>
      </c>
      <c r="KG84" s="185">
        <v>1.9801980198019802E-2</v>
      </c>
      <c r="KH84" s="185">
        <v>0</v>
      </c>
      <c r="KI84" s="185">
        <v>9.9009900990099011E-3</v>
      </c>
      <c r="KJ84" s="185">
        <v>3.9603960396039604E-2</v>
      </c>
      <c r="KK84" s="185">
        <v>9.9009900990099011E-3</v>
      </c>
      <c r="KL84" s="185">
        <v>2.9702970297029702E-2</v>
      </c>
      <c r="KM84" s="184">
        <v>101</v>
      </c>
      <c r="KN84" s="188">
        <v>0.87826086956521743</v>
      </c>
    </row>
    <row r="85" spans="1:300" s="150" customFormat="1" ht="24" customHeight="1" x14ac:dyDescent="0.25">
      <c r="A85" s="173">
        <v>233</v>
      </c>
      <c r="B85" s="174" t="s">
        <v>319</v>
      </c>
      <c r="C85" s="175" t="s">
        <v>6</v>
      </c>
      <c r="D85" s="175" t="s">
        <v>1</v>
      </c>
      <c r="E85" s="176">
        <v>97</v>
      </c>
      <c r="F85" s="177">
        <v>4.1666666666666671E-2</v>
      </c>
      <c r="G85" s="177">
        <v>0.95833333333333337</v>
      </c>
      <c r="H85" s="176">
        <v>96</v>
      </c>
      <c r="I85" s="177">
        <v>0.98969072164948457</v>
      </c>
      <c r="J85" s="177">
        <v>0.79347826086956519</v>
      </c>
      <c r="K85" s="177">
        <v>0.20652173913043478</v>
      </c>
      <c r="L85" s="176">
        <v>92</v>
      </c>
      <c r="M85" s="177">
        <v>0.94845360824742264</v>
      </c>
      <c r="N85" s="177">
        <v>0.49411764705882349</v>
      </c>
      <c r="O85" s="177">
        <v>0.50588235294117645</v>
      </c>
      <c r="P85" s="176">
        <v>85</v>
      </c>
      <c r="Q85" s="177">
        <v>0.87628865979381443</v>
      </c>
      <c r="R85" s="177">
        <v>0.8350515463917525</v>
      </c>
      <c r="S85" s="177">
        <v>4.1237113402061855E-2</v>
      </c>
      <c r="T85" s="177">
        <v>8.247422680412371E-2</v>
      </c>
      <c r="U85" s="177">
        <v>3.0927835051546389E-2</v>
      </c>
      <c r="V85" s="177">
        <v>0.12371134020618556</v>
      </c>
      <c r="W85" s="177">
        <v>2.0618556701030927E-2</v>
      </c>
      <c r="X85" s="177">
        <v>1.0309278350515464E-2</v>
      </c>
      <c r="Y85" s="177">
        <v>0.15463917525773196</v>
      </c>
      <c r="Z85" s="177">
        <v>0.19587628865979381</v>
      </c>
      <c r="AA85" s="177">
        <v>3.0927835051546389E-2</v>
      </c>
      <c r="AB85" s="177">
        <v>3.0927835051546389E-2</v>
      </c>
      <c r="AC85" s="177">
        <v>3.0927835051546389E-2</v>
      </c>
      <c r="AD85" s="176">
        <v>97</v>
      </c>
      <c r="AE85" s="177">
        <v>1</v>
      </c>
      <c r="AF85" s="177">
        <v>0.92783505154639179</v>
      </c>
      <c r="AG85" s="176">
        <v>90</v>
      </c>
      <c r="AH85" s="177">
        <v>0.54255319148936176</v>
      </c>
      <c r="AI85" s="177">
        <v>4.2553191489361701E-2</v>
      </c>
      <c r="AJ85" s="177">
        <v>7.4468085106382975E-2</v>
      </c>
      <c r="AK85" s="177">
        <v>0.44680851063829785</v>
      </c>
      <c r="AL85" s="177">
        <v>0.45744680851063829</v>
      </c>
      <c r="AM85" s="177">
        <v>0.69148936170212771</v>
      </c>
      <c r="AN85" s="177">
        <v>0.42553191489361708</v>
      </c>
      <c r="AO85" s="177">
        <v>0.1702127659574468</v>
      </c>
      <c r="AP85" s="177">
        <v>0.15957446808510639</v>
      </c>
      <c r="AQ85" s="177">
        <v>0.14893617021276595</v>
      </c>
      <c r="AR85" s="176">
        <v>94</v>
      </c>
      <c r="AS85" s="177">
        <v>0.96907216494845361</v>
      </c>
      <c r="AT85" s="178">
        <v>9.7578947368421058</v>
      </c>
      <c r="AU85" s="176">
        <v>95</v>
      </c>
      <c r="AV85" s="177">
        <v>0.97938144329896903</v>
      </c>
      <c r="AW85" s="178">
        <v>9.5789473684210531</v>
      </c>
      <c r="AX85" s="176">
        <v>95</v>
      </c>
      <c r="AY85" s="177">
        <v>0.97938144329896903</v>
      </c>
      <c r="AZ85" s="178">
        <v>9.6526315789473678</v>
      </c>
      <c r="BA85" s="176">
        <v>95</v>
      </c>
      <c r="BB85" s="177">
        <v>0.97938144329896903</v>
      </c>
      <c r="BC85" s="177">
        <v>0.50526315789473675</v>
      </c>
      <c r="BD85" s="177">
        <v>0.4210526315789474</v>
      </c>
      <c r="BE85" s="177">
        <v>4.2105263157894736E-2</v>
      </c>
      <c r="BF85" s="177">
        <v>2.1052631578947368E-2</v>
      </c>
      <c r="BG85" s="177">
        <v>1.0526315789473684E-2</v>
      </c>
      <c r="BH85" s="176">
        <v>95</v>
      </c>
      <c r="BI85" s="177">
        <v>0.97938144329896903</v>
      </c>
      <c r="BJ85" s="177">
        <v>0.87777777777777777</v>
      </c>
      <c r="BK85" s="177">
        <v>0.12222222222222223</v>
      </c>
      <c r="BL85" s="177">
        <v>0</v>
      </c>
      <c r="BM85" s="177">
        <v>0</v>
      </c>
      <c r="BN85" s="177">
        <v>0</v>
      </c>
      <c r="BO85" s="176">
        <v>90</v>
      </c>
      <c r="BP85" s="177">
        <v>0.92783505154639179</v>
      </c>
      <c r="BQ85" s="177">
        <v>0.80851063829787229</v>
      </c>
      <c r="BR85" s="177">
        <v>0.1702127659574468</v>
      </c>
      <c r="BS85" s="177">
        <v>1.0638297872340425E-2</v>
      </c>
      <c r="BT85" s="177">
        <v>1.0638297872340425E-2</v>
      </c>
      <c r="BU85" s="177">
        <v>0</v>
      </c>
      <c r="BV85" s="176">
        <v>94</v>
      </c>
      <c r="BW85" s="177">
        <v>0.96907216494845361</v>
      </c>
      <c r="BX85" s="177">
        <v>0.76344086021505364</v>
      </c>
      <c r="BY85" s="177">
        <v>0.19354838709677419</v>
      </c>
      <c r="BZ85" s="177">
        <v>3.2258064516129031E-2</v>
      </c>
      <c r="CA85" s="177">
        <v>1.075268817204301E-2</v>
      </c>
      <c r="CB85" s="177">
        <v>0</v>
      </c>
      <c r="CC85" s="176">
        <v>93</v>
      </c>
      <c r="CD85" s="177">
        <v>0.95876288659793818</v>
      </c>
      <c r="CE85" s="177">
        <v>0.5</v>
      </c>
      <c r="CF85" s="177">
        <v>0.38541666666666669</v>
      </c>
      <c r="CG85" s="177">
        <v>8.3333333333333343E-2</v>
      </c>
      <c r="CH85" s="177">
        <v>2.0833333333333336E-2</v>
      </c>
      <c r="CI85" s="177">
        <v>1.0416666666666668E-2</v>
      </c>
      <c r="CJ85" s="176">
        <v>96</v>
      </c>
      <c r="CK85" s="177">
        <v>0.98969072164948457</v>
      </c>
      <c r="CL85" s="177">
        <v>0.73626373626373631</v>
      </c>
      <c r="CM85" s="177">
        <v>0.19780219780219782</v>
      </c>
      <c r="CN85" s="177">
        <v>5.4945054945054951E-2</v>
      </c>
      <c r="CO85" s="177">
        <v>1.098901098901099E-2</v>
      </c>
      <c r="CP85" s="177">
        <v>0</v>
      </c>
      <c r="CQ85" s="176">
        <v>91</v>
      </c>
      <c r="CR85" s="177">
        <v>0.93814432989690721</v>
      </c>
      <c r="CS85" s="177">
        <v>0.54545454545454553</v>
      </c>
      <c r="CT85" s="177">
        <v>0.38181818181818183</v>
      </c>
      <c r="CU85" s="177">
        <v>5.4545454545454543E-2</v>
      </c>
      <c r="CV85" s="177">
        <v>1.8181818181818181E-2</v>
      </c>
      <c r="CW85" s="177">
        <v>0</v>
      </c>
      <c r="CX85" s="176">
        <v>55</v>
      </c>
      <c r="CY85" s="177">
        <v>0.5670103092783505</v>
      </c>
      <c r="CZ85" s="177">
        <v>0.18867924528301885</v>
      </c>
      <c r="DA85" s="177">
        <v>0.41509433962264153</v>
      </c>
      <c r="DB85" s="177">
        <v>0.18867924528301885</v>
      </c>
      <c r="DC85" s="177">
        <v>0.15094339622641509</v>
      </c>
      <c r="DD85" s="177">
        <v>5.6603773584905655E-2</v>
      </c>
      <c r="DE85" s="176">
        <v>53</v>
      </c>
      <c r="DF85" s="177">
        <v>0.54639175257731953</v>
      </c>
      <c r="DG85" s="177">
        <v>0.23287671232876711</v>
      </c>
      <c r="DH85" s="177">
        <v>0.45205479452054798</v>
      </c>
      <c r="DI85" s="177">
        <v>0.21917808219178084</v>
      </c>
      <c r="DJ85" s="177">
        <v>8.2191780821917804E-2</v>
      </c>
      <c r="DK85" s="177">
        <v>1.3698630136986302E-2</v>
      </c>
      <c r="DL85" s="176">
        <v>73</v>
      </c>
      <c r="DM85" s="177">
        <v>0.75257731958762886</v>
      </c>
      <c r="DN85" s="177">
        <v>0.20289855072463767</v>
      </c>
      <c r="DO85" s="177">
        <v>0.55072463768115942</v>
      </c>
      <c r="DP85" s="177">
        <v>0.15942028985507248</v>
      </c>
      <c r="DQ85" s="177">
        <v>7.2463768115942032E-2</v>
      </c>
      <c r="DR85" s="177">
        <v>1.4492753623188406E-2</v>
      </c>
      <c r="DS85" s="176">
        <v>69</v>
      </c>
      <c r="DT85" s="177">
        <v>0.71134020618556704</v>
      </c>
      <c r="DU85" s="177">
        <v>0.27272727272727271</v>
      </c>
      <c r="DV85" s="177">
        <v>0.43181818181818177</v>
      </c>
      <c r="DW85" s="177">
        <v>0.25</v>
      </c>
      <c r="DX85" s="177">
        <v>4.5454545454545449E-2</v>
      </c>
      <c r="DY85" s="177">
        <v>0</v>
      </c>
      <c r="DZ85" s="176">
        <v>44</v>
      </c>
      <c r="EA85" s="177">
        <v>0.45360824742268041</v>
      </c>
      <c r="EB85" s="177">
        <v>0.32432432432432429</v>
      </c>
      <c r="EC85" s="177">
        <v>0.3783783783783784</v>
      </c>
      <c r="ED85" s="177">
        <v>0.24324324324324326</v>
      </c>
      <c r="EE85" s="177">
        <v>2.7027027027027029E-2</v>
      </c>
      <c r="EF85" s="177">
        <v>2.7027027027027029E-2</v>
      </c>
      <c r="EG85" s="176">
        <v>37</v>
      </c>
      <c r="EH85" s="177">
        <v>0.38144329896907214</v>
      </c>
      <c r="EI85" s="177">
        <v>0.865979381443299</v>
      </c>
      <c r="EJ85" s="177">
        <v>0.11340206185567012</v>
      </c>
      <c r="EK85" s="177">
        <v>0</v>
      </c>
      <c r="EL85" s="177">
        <v>1.0309278350515464E-2</v>
      </c>
      <c r="EM85" s="177">
        <v>1.0309278350515464E-2</v>
      </c>
      <c r="EN85" s="176">
        <v>97</v>
      </c>
      <c r="EO85" s="177">
        <v>1</v>
      </c>
      <c r="EP85" s="177">
        <v>0.51219512195121952</v>
      </c>
      <c r="EQ85" s="177">
        <v>0.29268292682926828</v>
      </c>
      <c r="ER85" s="177">
        <v>0.17073170731707316</v>
      </c>
      <c r="ES85" s="177">
        <v>0</v>
      </c>
      <c r="ET85" s="177">
        <v>2.4390243902439025E-2</v>
      </c>
      <c r="EU85" s="176">
        <v>41</v>
      </c>
      <c r="EV85" s="177">
        <v>0.42268041237113402</v>
      </c>
      <c r="EW85" s="177">
        <v>0.44827586206896547</v>
      </c>
      <c r="EX85" s="177">
        <v>0.34482758620689657</v>
      </c>
      <c r="EY85" s="177">
        <v>0.2068965517241379</v>
      </c>
      <c r="EZ85" s="177">
        <v>0</v>
      </c>
      <c r="FA85" s="177">
        <v>0</v>
      </c>
      <c r="FB85" s="176">
        <v>29</v>
      </c>
      <c r="FC85" s="177">
        <v>0.29896907216494845</v>
      </c>
      <c r="FD85" s="177">
        <v>0.40449438202247195</v>
      </c>
      <c r="FE85" s="177">
        <v>0.43820224719101131</v>
      </c>
      <c r="FF85" s="177">
        <v>6.741573033707865E-2</v>
      </c>
      <c r="FG85" s="177">
        <v>6.741573033707865E-2</v>
      </c>
      <c r="FH85" s="177">
        <v>2.247191011235955E-2</v>
      </c>
      <c r="FI85" s="176">
        <v>89</v>
      </c>
      <c r="FJ85" s="177">
        <v>0.91752577319587625</v>
      </c>
      <c r="FK85" s="177">
        <v>0.59340659340659341</v>
      </c>
      <c r="FL85" s="177">
        <v>0.30769230769230771</v>
      </c>
      <c r="FM85" s="177">
        <v>7.6923076923076927E-2</v>
      </c>
      <c r="FN85" s="177">
        <v>1.098901098901099E-2</v>
      </c>
      <c r="FO85" s="177">
        <v>1.098901098901099E-2</v>
      </c>
      <c r="FP85" s="176">
        <v>91</v>
      </c>
      <c r="FQ85" s="177">
        <v>0.93814432989690721</v>
      </c>
      <c r="FR85" s="177">
        <v>0.25</v>
      </c>
      <c r="FS85" s="177">
        <v>0.5</v>
      </c>
      <c r="FT85" s="177">
        <v>0.25</v>
      </c>
      <c r="FU85" s="177">
        <v>0</v>
      </c>
      <c r="FV85" s="177">
        <v>0</v>
      </c>
      <c r="FW85" s="176">
        <v>16</v>
      </c>
      <c r="FX85" s="177">
        <v>0.16494845360824742</v>
      </c>
      <c r="FY85" s="177">
        <v>0.44827586206896547</v>
      </c>
      <c r="FZ85" s="177">
        <v>0.24137931034482757</v>
      </c>
      <c r="GA85" s="177">
        <v>0.17241379310344829</v>
      </c>
      <c r="GB85" s="177">
        <v>0.10344827586206895</v>
      </c>
      <c r="GC85" s="177">
        <v>3.4482758620689655E-2</v>
      </c>
      <c r="GD85" s="176">
        <v>29</v>
      </c>
      <c r="GE85" s="177">
        <v>0.29896907216494845</v>
      </c>
      <c r="GF85" s="177">
        <v>0.52380952380952384</v>
      </c>
      <c r="GG85" s="177">
        <v>0.2142857142857143</v>
      </c>
      <c r="GH85" s="177">
        <v>0.11904761904761905</v>
      </c>
      <c r="GI85" s="177">
        <v>9.5238095238095247E-2</v>
      </c>
      <c r="GJ85" s="177">
        <v>4.7619047619047623E-2</v>
      </c>
      <c r="GK85" s="176">
        <v>42</v>
      </c>
      <c r="GL85" s="177">
        <v>0.4329896907216495</v>
      </c>
      <c r="GM85" s="179" t="s">
        <v>232</v>
      </c>
      <c r="GN85" s="179" t="s">
        <v>232</v>
      </c>
      <c r="GO85" s="179" t="s">
        <v>232</v>
      </c>
      <c r="GP85" s="179" t="s">
        <v>232</v>
      </c>
      <c r="GQ85" s="179" t="s">
        <v>232</v>
      </c>
      <c r="GR85" s="176">
        <v>0</v>
      </c>
      <c r="GS85" s="177">
        <v>0</v>
      </c>
      <c r="GT85" s="179" t="s">
        <v>232</v>
      </c>
      <c r="GU85" s="179" t="s">
        <v>232</v>
      </c>
      <c r="GV85" s="179" t="s">
        <v>232</v>
      </c>
      <c r="GW85" s="179" t="s">
        <v>232</v>
      </c>
      <c r="GX85" s="179" t="s">
        <v>232</v>
      </c>
      <c r="GY85" s="176">
        <v>0</v>
      </c>
      <c r="GZ85" s="177">
        <v>0</v>
      </c>
      <c r="HA85" s="179" t="s">
        <v>232</v>
      </c>
      <c r="HB85" s="179" t="s">
        <v>232</v>
      </c>
      <c r="HC85" s="179" t="s">
        <v>232</v>
      </c>
      <c r="HD85" s="179" t="s">
        <v>232</v>
      </c>
      <c r="HE85" s="179" t="s">
        <v>232</v>
      </c>
      <c r="HF85" s="176">
        <v>0</v>
      </c>
      <c r="HG85" s="177">
        <v>0</v>
      </c>
      <c r="HH85" s="178">
        <v>9.0879120879120876</v>
      </c>
      <c r="HI85" s="176">
        <v>91</v>
      </c>
      <c r="HJ85" s="177">
        <v>0.93814432989690721</v>
      </c>
      <c r="HK85" s="177">
        <v>2.0618556701030927E-2</v>
      </c>
      <c r="HL85" s="177">
        <v>0.61855670103092786</v>
      </c>
      <c r="HM85" s="177">
        <v>0.35051546391752575</v>
      </c>
      <c r="HN85" s="177">
        <v>1.0309278350515464E-2</v>
      </c>
      <c r="HO85" s="177">
        <v>0</v>
      </c>
      <c r="HP85" s="176">
        <v>97</v>
      </c>
      <c r="HQ85" s="177">
        <v>1</v>
      </c>
      <c r="HR85" s="177">
        <v>0.33684210526315789</v>
      </c>
      <c r="HS85" s="177">
        <v>7.3684210526315783E-2</v>
      </c>
      <c r="HT85" s="177">
        <v>0.18947368421052632</v>
      </c>
      <c r="HU85" s="177">
        <v>0.28421052631578947</v>
      </c>
      <c r="HV85" s="177">
        <v>5.2631578947368425E-2</v>
      </c>
      <c r="HW85" s="177">
        <v>5.2631578947368425E-2</v>
      </c>
      <c r="HX85" s="177">
        <v>0.18947368421052632</v>
      </c>
      <c r="HY85" s="177">
        <v>0.18947368421052632</v>
      </c>
      <c r="HZ85" s="177">
        <v>7.3684210526315783E-2</v>
      </c>
      <c r="IA85" s="177">
        <v>0.18947368421052632</v>
      </c>
      <c r="IB85" s="176">
        <v>95</v>
      </c>
      <c r="IC85" s="177">
        <v>0.97938144329896903</v>
      </c>
      <c r="ID85" s="178">
        <v>4.2142857142857144</v>
      </c>
      <c r="IE85" s="176">
        <v>84</v>
      </c>
      <c r="IF85" s="177">
        <v>0.865979381443299</v>
      </c>
      <c r="IG85" s="177">
        <v>0.34020618556701032</v>
      </c>
      <c r="IH85" s="177">
        <v>1</v>
      </c>
      <c r="II85" s="177">
        <v>0</v>
      </c>
      <c r="IJ85" s="176">
        <v>87</v>
      </c>
      <c r="IK85" s="177">
        <v>0.89690721649484539</v>
      </c>
      <c r="IL85" s="177">
        <v>0.7</v>
      </c>
      <c r="IM85" s="177">
        <v>0.3</v>
      </c>
      <c r="IN85" s="176">
        <v>40</v>
      </c>
      <c r="IO85" s="177">
        <v>0.41237113402061853</v>
      </c>
      <c r="IP85" s="177">
        <v>0.93333333333333324</v>
      </c>
      <c r="IQ85" s="177">
        <v>6.6666666666666666E-2</v>
      </c>
      <c r="IR85" s="176">
        <v>45</v>
      </c>
      <c r="IS85" s="177">
        <v>0.46391752577319589</v>
      </c>
      <c r="IT85" s="177">
        <v>0.95348837209302328</v>
      </c>
      <c r="IU85" s="177">
        <v>4.651162790697675E-2</v>
      </c>
      <c r="IV85" s="176">
        <v>86</v>
      </c>
      <c r="IW85" s="177">
        <v>0.88659793814432986</v>
      </c>
      <c r="IX85" s="177">
        <v>1</v>
      </c>
      <c r="IY85" s="177">
        <v>0</v>
      </c>
      <c r="IZ85" s="176">
        <v>74</v>
      </c>
      <c r="JA85" s="177">
        <v>0.76288659793814428</v>
      </c>
      <c r="JB85" s="177">
        <v>0.25773195876288657</v>
      </c>
      <c r="JC85" s="177">
        <v>0.57608695652173914</v>
      </c>
      <c r="JD85" s="177">
        <v>0.42391304347826092</v>
      </c>
      <c r="JE85" s="176">
        <v>92</v>
      </c>
      <c r="JF85" s="177">
        <v>0.94845360824742264</v>
      </c>
      <c r="JG85" s="177">
        <v>0.13095238095238096</v>
      </c>
      <c r="JH85" s="177">
        <v>0.30952380952380953</v>
      </c>
      <c r="JI85" s="177">
        <v>0.25</v>
      </c>
      <c r="JJ85" s="177">
        <v>0.25</v>
      </c>
      <c r="JK85" s="177">
        <v>5.9523809523809527E-2</v>
      </c>
      <c r="JL85" s="176">
        <v>84</v>
      </c>
      <c r="JM85" s="177">
        <v>0.865979381443299</v>
      </c>
      <c r="JN85" s="176">
        <v>55</v>
      </c>
      <c r="JO85" s="177">
        <v>0.5670103092783505</v>
      </c>
      <c r="JP85" s="179">
        <v>0</v>
      </c>
      <c r="JQ85" s="179">
        <v>0.57692307692307698</v>
      </c>
      <c r="JR85" s="179">
        <v>3.8461538461538457E-2</v>
      </c>
      <c r="JS85" s="179">
        <v>0.30769230769230765</v>
      </c>
      <c r="JT85" s="179">
        <v>7.6923076923076913E-2</v>
      </c>
      <c r="JU85" s="176">
        <v>26</v>
      </c>
      <c r="JV85" s="177">
        <v>0.26804123711340205</v>
      </c>
      <c r="JW85" s="177">
        <v>2.247191011235955E-2</v>
      </c>
      <c r="JX85" s="177">
        <v>0</v>
      </c>
      <c r="JY85" s="177">
        <v>2.247191011235955E-2</v>
      </c>
      <c r="JZ85" s="177">
        <v>0.95505617977528101</v>
      </c>
      <c r="KA85" s="177">
        <v>0</v>
      </c>
      <c r="KB85" s="176">
        <v>89</v>
      </c>
      <c r="KC85" s="177">
        <v>0.91752577319587625</v>
      </c>
      <c r="KD85" s="177">
        <v>0.8192771084337348</v>
      </c>
      <c r="KE85" s="177">
        <v>6.0240963855421686E-2</v>
      </c>
      <c r="KF85" s="177">
        <v>4.8192771084337345E-2</v>
      </c>
      <c r="KG85" s="177">
        <v>1.2048192771084336E-2</v>
      </c>
      <c r="KH85" s="177">
        <v>1.2048192771084336E-2</v>
      </c>
      <c r="KI85" s="177">
        <v>1.2048192771084336E-2</v>
      </c>
      <c r="KJ85" s="177">
        <v>4.8192771084337345E-2</v>
      </c>
      <c r="KK85" s="177">
        <v>0</v>
      </c>
      <c r="KL85" s="177">
        <v>3.614457831325301E-2</v>
      </c>
      <c r="KM85" s="176">
        <v>83</v>
      </c>
      <c r="KN85" s="180">
        <v>0.85567010309278346</v>
      </c>
    </row>
    <row r="86" spans="1:300" s="150" customFormat="1" ht="24" customHeight="1" x14ac:dyDescent="0.25">
      <c r="A86" s="181">
        <v>234</v>
      </c>
      <c r="B86" s="182" t="s">
        <v>320</v>
      </c>
      <c r="C86" s="183" t="s">
        <v>6</v>
      </c>
      <c r="D86" s="183" t="s">
        <v>1</v>
      </c>
      <c r="E86" s="184">
        <v>86</v>
      </c>
      <c r="F86" s="185">
        <v>8.2352941176470587E-2</v>
      </c>
      <c r="G86" s="185">
        <v>0.91764705882352948</v>
      </c>
      <c r="H86" s="184">
        <v>85</v>
      </c>
      <c r="I86" s="185">
        <v>0.98837209302325579</v>
      </c>
      <c r="J86" s="185">
        <v>0.83333333333333337</v>
      </c>
      <c r="K86" s="185">
        <v>0.16666666666666669</v>
      </c>
      <c r="L86" s="184">
        <v>78</v>
      </c>
      <c r="M86" s="185">
        <v>0.90697674418604646</v>
      </c>
      <c r="N86" s="185">
        <v>0.65151515151515149</v>
      </c>
      <c r="O86" s="185">
        <v>0.34848484848484851</v>
      </c>
      <c r="P86" s="184">
        <v>66</v>
      </c>
      <c r="Q86" s="185">
        <v>0.76744186046511631</v>
      </c>
      <c r="R86" s="185">
        <v>0.42352941176470593</v>
      </c>
      <c r="S86" s="185">
        <v>5.8823529411764712E-2</v>
      </c>
      <c r="T86" s="185">
        <v>0.44705882352941179</v>
      </c>
      <c r="U86" s="185">
        <v>4.7058823529411771E-2</v>
      </c>
      <c r="V86" s="185">
        <v>0.35294117647058826</v>
      </c>
      <c r="W86" s="185">
        <v>4.7058823529411771E-2</v>
      </c>
      <c r="X86" s="185">
        <v>0</v>
      </c>
      <c r="Y86" s="185">
        <v>8.2352941176470587E-2</v>
      </c>
      <c r="Z86" s="185">
        <v>0.25882352941176473</v>
      </c>
      <c r="AA86" s="185">
        <v>8.2352941176470587E-2</v>
      </c>
      <c r="AB86" s="185">
        <v>4.7058823529411771E-2</v>
      </c>
      <c r="AC86" s="185">
        <v>1.1764705882352943E-2</v>
      </c>
      <c r="AD86" s="184">
        <v>85</v>
      </c>
      <c r="AE86" s="185">
        <v>0.98837209302325579</v>
      </c>
      <c r="AF86" s="185">
        <v>0.81395348837209303</v>
      </c>
      <c r="AG86" s="184">
        <v>70</v>
      </c>
      <c r="AH86" s="185">
        <v>0.48192771084337344</v>
      </c>
      <c r="AI86" s="185">
        <v>0.3253012048192771</v>
      </c>
      <c r="AJ86" s="185">
        <v>9.638554216867469E-2</v>
      </c>
      <c r="AK86" s="185">
        <v>0.38554216867469876</v>
      </c>
      <c r="AL86" s="185">
        <v>0.59036144578313243</v>
      </c>
      <c r="AM86" s="185">
        <v>0.74698795180722888</v>
      </c>
      <c r="AN86" s="185">
        <v>0.62650602409638556</v>
      </c>
      <c r="AO86" s="185">
        <v>0.18072289156626503</v>
      </c>
      <c r="AP86" s="185">
        <v>0.21686746987951808</v>
      </c>
      <c r="AQ86" s="185">
        <v>4.8192771084337345E-2</v>
      </c>
      <c r="AR86" s="184">
        <v>83</v>
      </c>
      <c r="AS86" s="185">
        <v>0.96511627906976749</v>
      </c>
      <c r="AT86" s="186">
        <v>9.6385542168674707</v>
      </c>
      <c r="AU86" s="184">
        <v>83</v>
      </c>
      <c r="AV86" s="185">
        <v>0.96511627906976749</v>
      </c>
      <c r="AW86" s="186">
        <v>9.4146341463414629</v>
      </c>
      <c r="AX86" s="184">
        <v>82</v>
      </c>
      <c r="AY86" s="185">
        <v>0.95348837209302328</v>
      </c>
      <c r="AZ86" s="186">
        <v>9.3544303797468356</v>
      </c>
      <c r="BA86" s="184">
        <v>79</v>
      </c>
      <c r="BB86" s="185">
        <v>0.91860465116279066</v>
      </c>
      <c r="BC86" s="185">
        <v>0.45348837209302328</v>
      </c>
      <c r="BD86" s="185">
        <v>0.40697674418604651</v>
      </c>
      <c r="BE86" s="185">
        <v>5.8139534883720929E-2</v>
      </c>
      <c r="BF86" s="185">
        <v>6.9767441860465129E-2</v>
      </c>
      <c r="BG86" s="185">
        <v>1.1627906976744186E-2</v>
      </c>
      <c r="BH86" s="184">
        <v>86</v>
      </c>
      <c r="BI86" s="185">
        <v>1</v>
      </c>
      <c r="BJ86" s="185">
        <v>0.88372093023255816</v>
      </c>
      <c r="BK86" s="185">
        <v>9.3023255813953487E-2</v>
      </c>
      <c r="BL86" s="185">
        <v>1.1627906976744186E-2</v>
      </c>
      <c r="BM86" s="185">
        <v>1.1627906976744186E-2</v>
      </c>
      <c r="BN86" s="185">
        <v>0</v>
      </c>
      <c r="BO86" s="184">
        <v>86</v>
      </c>
      <c r="BP86" s="185">
        <v>1</v>
      </c>
      <c r="BQ86" s="185">
        <v>0.75581395348837221</v>
      </c>
      <c r="BR86" s="185">
        <v>0.22093023255813954</v>
      </c>
      <c r="BS86" s="185">
        <v>1.1627906976744186E-2</v>
      </c>
      <c r="BT86" s="185">
        <v>0</v>
      </c>
      <c r="BU86" s="185">
        <v>1.1627906976744186E-2</v>
      </c>
      <c r="BV86" s="184">
        <v>86</v>
      </c>
      <c r="BW86" s="185">
        <v>1</v>
      </c>
      <c r="BX86" s="185">
        <v>0.81395348837209303</v>
      </c>
      <c r="BY86" s="185">
        <v>0.13953488372093026</v>
      </c>
      <c r="BZ86" s="185">
        <v>2.3255813953488372E-2</v>
      </c>
      <c r="CA86" s="185">
        <v>2.3255813953488372E-2</v>
      </c>
      <c r="CB86" s="185">
        <v>0</v>
      </c>
      <c r="CC86" s="184">
        <v>86</v>
      </c>
      <c r="CD86" s="185">
        <v>1</v>
      </c>
      <c r="CE86" s="185">
        <v>0.55813953488372103</v>
      </c>
      <c r="CF86" s="185">
        <v>0.3604651162790698</v>
      </c>
      <c r="CG86" s="185">
        <v>3.4883720930232565E-2</v>
      </c>
      <c r="CH86" s="185">
        <v>4.6511627906976744E-2</v>
      </c>
      <c r="CI86" s="185">
        <v>0</v>
      </c>
      <c r="CJ86" s="184">
        <v>86</v>
      </c>
      <c r="CK86" s="185">
        <v>1</v>
      </c>
      <c r="CL86" s="185">
        <v>0.7407407407407407</v>
      </c>
      <c r="CM86" s="185">
        <v>0.20987654320987656</v>
      </c>
      <c r="CN86" s="185">
        <v>3.7037037037037042E-2</v>
      </c>
      <c r="CO86" s="185">
        <v>1.2345679012345678E-2</v>
      </c>
      <c r="CP86" s="185">
        <v>0</v>
      </c>
      <c r="CQ86" s="184">
        <v>81</v>
      </c>
      <c r="CR86" s="185">
        <v>0.94186046511627908</v>
      </c>
      <c r="CS86" s="185">
        <v>0.76363636363636367</v>
      </c>
      <c r="CT86" s="185">
        <v>0.19999999999999998</v>
      </c>
      <c r="CU86" s="185">
        <v>3.6363636363636362E-2</v>
      </c>
      <c r="CV86" s="185">
        <v>0</v>
      </c>
      <c r="CW86" s="185">
        <v>0</v>
      </c>
      <c r="CX86" s="184">
        <v>55</v>
      </c>
      <c r="CY86" s="185">
        <v>0.63953488372093026</v>
      </c>
      <c r="CZ86" s="185">
        <v>0.43396226415094341</v>
      </c>
      <c r="DA86" s="185">
        <v>0.339622641509434</v>
      </c>
      <c r="DB86" s="185">
        <v>0.15094339622641509</v>
      </c>
      <c r="DC86" s="185">
        <v>7.5471698113207544E-2</v>
      </c>
      <c r="DD86" s="185">
        <v>0</v>
      </c>
      <c r="DE86" s="184">
        <v>53</v>
      </c>
      <c r="DF86" s="185">
        <v>0.61627906976744184</v>
      </c>
      <c r="DG86" s="185">
        <v>0.39130434782608692</v>
      </c>
      <c r="DH86" s="185">
        <v>0.44927536231884058</v>
      </c>
      <c r="DI86" s="185">
        <v>0.10144927536231883</v>
      </c>
      <c r="DJ86" s="185">
        <v>5.7971014492753617E-2</v>
      </c>
      <c r="DK86" s="185">
        <v>0</v>
      </c>
      <c r="DL86" s="184">
        <v>69</v>
      </c>
      <c r="DM86" s="185">
        <v>0.80232558139534882</v>
      </c>
      <c r="DN86" s="185">
        <v>0.44776119402985076</v>
      </c>
      <c r="DO86" s="185">
        <v>0.43283582089552242</v>
      </c>
      <c r="DP86" s="185">
        <v>8.9552238805970158E-2</v>
      </c>
      <c r="DQ86" s="185">
        <v>2.9850746268656716E-2</v>
      </c>
      <c r="DR86" s="185">
        <v>0</v>
      </c>
      <c r="DS86" s="184">
        <v>67</v>
      </c>
      <c r="DT86" s="185">
        <v>0.77906976744186052</v>
      </c>
      <c r="DU86" s="185">
        <v>0.36363636363636365</v>
      </c>
      <c r="DV86" s="185">
        <v>0.54545454545454553</v>
      </c>
      <c r="DW86" s="185">
        <v>6.8181818181818191E-2</v>
      </c>
      <c r="DX86" s="185">
        <v>2.2727272727272728E-2</v>
      </c>
      <c r="DY86" s="185">
        <v>0</v>
      </c>
      <c r="DZ86" s="184">
        <v>44</v>
      </c>
      <c r="EA86" s="185">
        <v>0.51162790697674421</v>
      </c>
      <c r="EB86" s="185">
        <v>0.36585365853658536</v>
      </c>
      <c r="EC86" s="185">
        <v>0.36585365853658536</v>
      </c>
      <c r="ED86" s="185">
        <v>0.19512195121951217</v>
      </c>
      <c r="EE86" s="185">
        <v>7.3170731707317069E-2</v>
      </c>
      <c r="EF86" s="185">
        <v>0</v>
      </c>
      <c r="EG86" s="184">
        <v>41</v>
      </c>
      <c r="EH86" s="185">
        <v>0.47674418604651164</v>
      </c>
      <c r="EI86" s="185">
        <v>0.80232558139534893</v>
      </c>
      <c r="EJ86" s="185">
        <v>0.1744186046511628</v>
      </c>
      <c r="EK86" s="185">
        <v>2.3255813953488372E-2</v>
      </c>
      <c r="EL86" s="185">
        <v>0</v>
      </c>
      <c r="EM86" s="185">
        <v>0</v>
      </c>
      <c r="EN86" s="184">
        <v>86</v>
      </c>
      <c r="EO86" s="185">
        <v>1</v>
      </c>
      <c r="EP86" s="185">
        <v>0.45454545454545453</v>
      </c>
      <c r="EQ86" s="185">
        <v>0.36363636363636365</v>
      </c>
      <c r="ER86" s="185">
        <v>0.18181818181818182</v>
      </c>
      <c r="ES86" s="185">
        <v>0</v>
      </c>
      <c r="ET86" s="185">
        <v>0</v>
      </c>
      <c r="EU86" s="184">
        <v>22</v>
      </c>
      <c r="EV86" s="185">
        <v>0.2558139534883721</v>
      </c>
      <c r="EW86" s="185">
        <v>0.5</v>
      </c>
      <c r="EX86" s="185">
        <v>0.31818181818181818</v>
      </c>
      <c r="EY86" s="185">
        <v>0.18181818181818182</v>
      </c>
      <c r="EZ86" s="185">
        <v>0</v>
      </c>
      <c r="FA86" s="185">
        <v>0</v>
      </c>
      <c r="FB86" s="184">
        <v>22</v>
      </c>
      <c r="FC86" s="185">
        <v>0.2558139534883721</v>
      </c>
      <c r="FD86" s="185">
        <v>0.50684931506849318</v>
      </c>
      <c r="FE86" s="185">
        <v>0.32876712328767127</v>
      </c>
      <c r="FF86" s="185">
        <v>2.7397260273972605E-2</v>
      </c>
      <c r="FG86" s="185">
        <v>0.10958904109589042</v>
      </c>
      <c r="FH86" s="185">
        <v>2.7397260273972605E-2</v>
      </c>
      <c r="FI86" s="184">
        <v>73</v>
      </c>
      <c r="FJ86" s="185">
        <v>0.84883720930232553</v>
      </c>
      <c r="FK86" s="185">
        <v>0.53521126760563376</v>
      </c>
      <c r="FL86" s="185">
        <v>0.39436619718309857</v>
      </c>
      <c r="FM86" s="185">
        <v>1.4084507042253521E-2</v>
      </c>
      <c r="FN86" s="185">
        <v>5.6338028169014086E-2</v>
      </c>
      <c r="FO86" s="185">
        <v>0</v>
      </c>
      <c r="FP86" s="184">
        <v>71</v>
      </c>
      <c r="FQ86" s="185">
        <v>0.82558139534883723</v>
      </c>
      <c r="FR86" s="185">
        <v>0.14285714285714288</v>
      </c>
      <c r="FS86" s="185">
        <v>0.28571428571428575</v>
      </c>
      <c r="FT86" s="185">
        <v>0.5</v>
      </c>
      <c r="FU86" s="185">
        <v>7.1428571428571438E-2</v>
      </c>
      <c r="FV86" s="185">
        <v>0</v>
      </c>
      <c r="FW86" s="184">
        <v>14</v>
      </c>
      <c r="FX86" s="185">
        <v>0.16279069767441862</v>
      </c>
      <c r="FY86" s="185">
        <v>0.46428571428571436</v>
      </c>
      <c r="FZ86" s="185">
        <v>0.46428571428571436</v>
      </c>
      <c r="GA86" s="185">
        <v>3.5714285714285719E-2</v>
      </c>
      <c r="GB86" s="185">
        <v>3.5714285714285719E-2</v>
      </c>
      <c r="GC86" s="185">
        <v>0</v>
      </c>
      <c r="GD86" s="184">
        <v>28</v>
      </c>
      <c r="GE86" s="185">
        <v>0.32558139534883723</v>
      </c>
      <c r="GF86" s="185">
        <v>0.70731707317073167</v>
      </c>
      <c r="GG86" s="185">
        <v>0.21951219512195122</v>
      </c>
      <c r="GH86" s="185">
        <v>4.8780487804878044E-2</v>
      </c>
      <c r="GI86" s="185">
        <v>2.4390243902439022E-2</v>
      </c>
      <c r="GJ86" s="185">
        <v>0</v>
      </c>
      <c r="GK86" s="184">
        <v>41</v>
      </c>
      <c r="GL86" s="185">
        <v>0.47674418604651164</v>
      </c>
      <c r="GM86" s="187" t="s">
        <v>232</v>
      </c>
      <c r="GN86" s="187" t="s">
        <v>232</v>
      </c>
      <c r="GO86" s="187" t="s">
        <v>232</v>
      </c>
      <c r="GP86" s="187" t="s">
        <v>232</v>
      </c>
      <c r="GQ86" s="187" t="s">
        <v>232</v>
      </c>
      <c r="GR86" s="184">
        <v>0</v>
      </c>
      <c r="GS86" s="185">
        <v>0</v>
      </c>
      <c r="GT86" s="187" t="s">
        <v>232</v>
      </c>
      <c r="GU86" s="187" t="s">
        <v>232</v>
      </c>
      <c r="GV86" s="187" t="s">
        <v>232</v>
      </c>
      <c r="GW86" s="187" t="s">
        <v>232</v>
      </c>
      <c r="GX86" s="187" t="s">
        <v>232</v>
      </c>
      <c r="GY86" s="184">
        <v>0</v>
      </c>
      <c r="GZ86" s="185">
        <v>0</v>
      </c>
      <c r="HA86" s="187" t="s">
        <v>232</v>
      </c>
      <c r="HB86" s="187" t="s">
        <v>232</v>
      </c>
      <c r="HC86" s="187" t="s">
        <v>232</v>
      </c>
      <c r="HD86" s="187" t="s">
        <v>232</v>
      </c>
      <c r="HE86" s="187" t="s">
        <v>232</v>
      </c>
      <c r="HF86" s="184">
        <v>0</v>
      </c>
      <c r="HG86" s="185">
        <v>0</v>
      </c>
      <c r="HH86" s="186">
        <v>8.962025316455696</v>
      </c>
      <c r="HI86" s="184">
        <v>79</v>
      </c>
      <c r="HJ86" s="185">
        <v>0.91860465116279066</v>
      </c>
      <c r="HK86" s="185">
        <v>3.8461538461538464E-2</v>
      </c>
      <c r="HL86" s="185">
        <v>0.78205128205128205</v>
      </c>
      <c r="HM86" s="185">
        <v>0.14102564102564102</v>
      </c>
      <c r="HN86" s="185">
        <v>0</v>
      </c>
      <c r="HO86" s="185">
        <v>3.8461538461538464E-2</v>
      </c>
      <c r="HP86" s="184">
        <v>78</v>
      </c>
      <c r="HQ86" s="185">
        <v>0.90697674418604646</v>
      </c>
      <c r="HR86" s="185">
        <v>0.46987951807228912</v>
      </c>
      <c r="HS86" s="185">
        <v>9.638554216867469E-2</v>
      </c>
      <c r="HT86" s="185">
        <v>0.15662650602409639</v>
      </c>
      <c r="HU86" s="185">
        <v>0.25301204819277107</v>
      </c>
      <c r="HV86" s="185">
        <v>3.614457831325301E-2</v>
      </c>
      <c r="HW86" s="185">
        <v>3.614457831325301E-2</v>
      </c>
      <c r="HX86" s="185">
        <v>0.18072289156626503</v>
      </c>
      <c r="HY86" s="185">
        <v>0.20481927710843373</v>
      </c>
      <c r="HZ86" s="185">
        <v>4.8192771084337345E-2</v>
      </c>
      <c r="IA86" s="185">
        <v>0.12048192771084336</v>
      </c>
      <c r="IB86" s="184">
        <v>83</v>
      </c>
      <c r="IC86" s="185">
        <v>0.96511627906976749</v>
      </c>
      <c r="ID86" s="186">
        <v>4.5</v>
      </c>
      <c r="IE86" s="184">
        <v>71</v>
      </c>
      <c r="IF86" s="185">
        <v>0.82558139534883723</v>
      </c>
      <c r="IG86" s="185">
        <v>0.32558139534883723</v>
      </c>
      <c r="IH86" s="185">
        <v>1</v>
      </c>
      <c r="II86" s="185">
        <v>0</v>
      </c>
      <c r="IJ86" s="184">
        <v>83</v>
      </c>
      <c r="IK86" s="185">
        <v>0.96511627906976749</v>
      </c>
      <c r="IL86" s="185">
        <v>0.83333333333333326</v>
      </c>
      <c r="IM86" s="185">
        <v>0.16666666666666663</v>
      </c>
      <c r="IN86" s="184">
        <v>42</v>
      </c>
      <c r="IO86" s="185">
        <v>0.48837209302325579</v>
      </c>
      <c r="IP86" s="185">
        <v>0.96875000000000011</v>
      </c>
      <c r="IQ86" s="185">
        <v>3.125E-2</v>
      </c>
      <c r="IR86" s="184">
        <v>64</v>
      </c>
      <c r="IS86" s="185">
        <v>0.7441860465116279</v>
      </c>
      <c r="IT86" s="185">
        <v>1</v>
      </c>
      <c r="IU86" s="185">
        <v>0</v>
      </c>
      <c r="IV86" s="184">
        <v>77</v>
      </c>
      <c r="IW86" s="185">
        <v>0.89534883720930236</v>
      </c>
      <c r="IX86" s="185">
        <v>0.98611111111111105</v>
      </c>
      <c r="IY86" s="185">
        <v>1.3888888888888888E-2</v>
      </c>
      <c r="IZ86" s="184">
        <v>72</v>
      </c>
      <c r="JA86" s="185">
        <v>0.83720930232558144</v>
      </c>
      <c r="JB86" s="185">
        <v>0.16279069767441862</v>
      </c>
      <c r="JC86" s="185">
        <v>0.39024390243902435</v>
      </c>
      <c r="JD86" s="185">
        <v>0.6097560975609756</v>
      </c>
      <c r="JE86" s="184">
        <v>82</v>
      </c>
      <c r="JF86" s="185">
        <v>0.95348837209302328</v>
      </c>
      <c r="JG86" s="185">
        <v>8.1081081081081086E-2</v>
      </c>
      <c r="JH86" s="185">
        <v>0.21621621621621623</v>
      </c>
      <c r="JI86" s="185">
        <v>0.40540540540540537</v>
      </c>
      <c r="JJ86" s="185">
        <v>0.25675675675675674</v>
      </c>
      <c r="JK86" s="185">
        <v>4.0540540540540543E-2</v>
      </c>
      <c r="JL86" s="184">
        <v>74</v>
      </c>
      <c r="JM86" s="185">
        <v>0.86046511627906974</v>
      </c>
      <c r="JN86" s="184">
        <v>70</v>
      </c>
      <c r="JO86" s="185">
        <v>0.81395348837209303</v>
      </c>
      <c r="JP86" s="185">
        <v>0</v>
      </c>
      <c r="JQ86" s="185">
        <v>0.60000000000000009</v>
      </c>
      <c r="JR86" s="185">
        <v>0</v>
      </c>
      <c r="JS86" s="185">
        <v>0</v>
      </c>
      <c r="JT86" s="185">
        <v>0.4</v>
      </c>
      <c r="JU86" s="184">
        <v>5</v>
      </c>
      <c r="JV86" s="185">
        <v>5.8139534883720929E-2</v>
      </c>
      <c r="JW86" s="185">
        <v>0</v>
      </c>
      <c r="JX86" s="185">
        <v>0</v>
      </c>
      <c r="JY86" s="185">
        <v>0</v>
      </c>
      <c r="JZ86" s="185">
        <v>0.98780487804878048</v>
      </c>
      <c r="KA86" s="185">
        <v>1.2195121951219511E-2</v>
      </c>
      <c r="KB86" s="184">
        <v>82</v>
      </c>
      <c r="KC86" s="185">
        <v>0.95348837209302328</v>
      </c>
      <c r="KD86" s="185">
        <v>0.82894736842105265</v>
      </c>
      <c r="KE86" s="185">
        <v>3.9473684210526321E-2</v>
      </c>
      <c r="KF86" s="185">
        <v>2.6315789473684213E-2</v>
      </c>
      <c r="KG86" s="185">
        <v>1.3157894736842106E-2</v>
      </c>
      <c r="KH86" s="185">
        <v>0</v>
      </c>
      <c r="KI86" s="185">
        <v>1.3157894736842106E-2</v>
      </c>
      <c r="KJ86" s="185">
        <v>7.8947368421052641E-2</v>
      </c>
      <c r="KK86" s="185">
        <v>0</v>
      </c>
      <c r="KL86" s="185">
        <v>2.6315789473684213E-2</v>
      </c>
      <c r="KM86" s="184">
        <v>76</v>
      </c>
      <c r="KN86" s="188">
        <v>0.88372093023255816</v>
      </c>
    </row>
    <row r="87" spans="1:300" s="150" customFormat="1" ht="24" customHeight="1" x14ac:dyDescent="0.25">
      <c r="A87" s="173">
        <v>243</v>
      </c>
      <c r="B87" s="174" t="s">
        <v>312</v>
      </c>
      <c r="C87" s="175" t="s">
        <v>4</v>
      </c>
      <c r="D87" s="175" t="s">
        <v>1</v>
      </c>
      <c r="E87" s="176">
        <v>95</v>
      </c>
      <c r="F87" s="177">
        <v>0.21276595744680851</v>
      </c>
      <c r="G87" s="177">
        <v>0.7872340425531914</v>
      </c>
      <c r="H87" s="176">
        <v>94</v>
      </c>
      <c r="I87" s="177">
        <v>0.98947368421052628</v>
      </c>
      <c r="J87" s="177">
        <v>0.86486486486486491</v>
      </c>
      <c r="K87" s="177">
        <v>0.13513513513513514</v>
      </c>
      <c r="L87" s="176">
        <v>74</v>
      </c>
      <c r="M87" s="177">
        <v>0.77894736842105261</v>
      </c>
      <c r="N87" s="177">
        <v>0.55555555555555558</v>
      </c>
      <c r="O87" s="177">
        <v>0.44444444444444448</v>
      </c>
      <c r="P87" s="176">
        <v>72</v>
      </c>
      <c r="Q87" s="177">
        <v>0.75789473684210529</v>
      </c>
      <c r="R87" s="177">
        <v>0.22105263157894739</v>
      </c>
      <c r="S87" s="177">
        <v>0.2105263157894737</v>
      </c>
      <c r="T87" s="177">
        <v>0.49473684210526325</v>
      </c>
      <c r="U87" s="177">
        <v>2.1052631578947371E-2</v>
      </c>
      <c r="V87" s="177">
        <v>0.20000000000000004</v>
      </c>
      <c r="W87" s="177">
        <v>4.2105263157894743E-2</v>
      </c>
      <c r="X87" s="177">
        <v>1.0526315789473686E-2</v>
      </c>
      <c r="Y87" s="177">
        <v>7.3684210526315796E-2</v>
      </c>
      <c r="Z87" s="177">
        <v>3.1578947368421054E-2</v>
      </c>
      <c r="AA87" s="177">
        <v>1.0526315789473686E-2</v>
      </c>
      <c r="AB87" s="177">
        <v>1.0526315789473686E-2</v>
      </c>
      <c r="AC87" s="177">
        <v>4.2105263157894743E-2</v>
      </c>
      <c r="AD87" s="176">
        <v>95</v>
      </c>
      <c r="AE87" s="177">
        <v>1</v>
      </c>
      <c r="AF87" s="177">
        <v>0.82105263157894737</v>
      </c>
      <c r="AG87" s="176">
        <v>78</v>
      </c>
      <c r="AH87" s="177">
        <v>0.37931034482758619</v>
      </c>
      <c r="AI87" s="177">
        <v>0.42528735632183906</v>
      </c>
      <c r="AJ87" s="177">
        <v>0.17241379310344826</v>
      </c>
      <c r="AK87" s="177">
        <v>0.24137931034482757</v>
      </c>
      <c r="AL87" s="177">
        <v>0.43678160919540232</v>
      </c>
      <c r="AM87" s="177">
        <v>0.24137931034482757</v>
      </c>
      <c r="AN87" s="177">
        <v>0.31034482758620691</v>
      </c>
      <c r="AO87" s="177">
        <v>0.18390804597701149</v>
      </c>
      <c r="AP87" s="177">
        <v>0.13793103448275862</v>
      </c>
      <c r="AQ87" s="177">
        <v>0.10344827586206895</v>
      </c>
      <c r="AR87" s="176">
        <v>87</v>
      </c>
      <c r="AS87" s="177">
        <v>0.91578947368421049</v>
      </c>
      <c r="AT87" s="178">
        <v>9.7333333333333325</v>
      </c>
      <c r="AU87" s="176">
        <v>90</v>
      </c>
      <c r="AV87" s="177">
        <v>0.94736842105263153</v>
      </c>
      <c r="AW87" s="178">
        <v>9.9111111111111114</v>
      </c>
      <c r="AX87" s="176">
        <v>90</v>
      </c>
      <c r="AY87" s="177">
        <v>0.94736842105263153</v>
      </c>
      <c r="AZ87" s="178">
        <v>9.7666666666666675</v>
      </c>
      <c r="BA87" s="176">
        <v>90</v>
      </c>
      <c r="BB87" s="177">
        <v>0.94736842105263153</v>
      </c>
      <c r="BC87" s="177">
        <v>0.67368421052631589</v>
      </c>
      <c r="BD87" s="177">
        <v>0.29473684210526319</v>
      </c>
      <c r="BE87" s="177">
        <v>3.1578947368421054E-2</v>
      </c>
      <c r="BF87" s="177">
        <v>0</v>
      </c>
      <c r="BG87" s="177">
        <v>0</v>
      </c>
      <c r="BH87" s="176">
        <v>95</v>
      </c>
      <c r="BI87" s="177">
        <v>1</v>
      </c>
      <c r="BJ87" s="177">
        <v>0.89473684210526316</v>
      </c>
      <c r="BK87" s="177">
        <v>9.4736842105263161E-2</v>
      </c>
      <c r="BL87" s="177">
        <v>1.0526315789473686E-2</v>
      </c>
      <c r="BM87" s="177">
        <v>0</v>
      </c>
      <c r="BN87" s="177">
        <v>0</v>
      </c>
      <c r="BO87" s="176">
        <v>95</v>
      </c>
      <c r="BP87" s="177">
        <v>1</v>
      </c>
      <c r="BQ87" s="177">
        <v>0.64210526315789473</v>
      </c>
      <c r="BR87" s="177">
        <v>0.26315789473684209</v>
      </c>
      <c r="BS87" s="177">
        <v>5.2631578947368425E-2</v>
      </c>
      <c r="BT87" s="177">
        <v>3.1578947368421054E-2</v>
      </c>
      <c r="BU87" s="177">
        <v>1.0526315789473686E-2</v>
      </c>
      <c r="BV87" s="176">
        <v>95</v>
      </c>
      <c r="BW87" s="177">
        <v>1</v>
      </c>
      <c r="BX87" s="177">
        <v>0.74736842105263168</v>
      </c>
      <c r="BY87" s="177">
        <v>0.2105263157894737</v>
      </c>
      <c r="BZ87" s="177">
        <v>4.2105263157894743E-2</v>
      </c>
      <c r="CA87" s="177">
        <v>0</v>
      </c>
      <c r="CB87" s="177">
        <v>0</v>
      </c>
      <c r="CC87" s="176">
        <v>95</v>
      </c>
      <c r="CD87" s="177">
        <v>1</v>
      </c>
      <c r="CE87" s="177">
        <v>0.48235294117647065</v>
      </c>
      <c r="CF87" s="177">
        <v>0.25882352941176473</v>
      </c>
      <c r="CG87" s="177">
        <v>0.11764705882352942</v>
      </c>
      <c r="CH87" s="177">
        <v>9.4117647058823528E-2</v>
      </c>
      <c r="CI87" s="177">
        <v>4.7058823529411764E-2</v>
      </c>
      <c r="CJ87" s="176">
        <v>85</v>
      </c>
      <c r="CK87" s="177">
        <v>0.89473684210526316</v>
      </c>
      <c r="CL87" s="177">
        <v>0.76666666666666661</v>
      </c>
      <c r="CM87" s="177">
        <v>0.19999999999999998</v>
      </c>
      <c r="CN87" s="177">
        <v>3.3333333333333326E-2</v>
      </c>
      <c r="CO87" s="177">
        <v>0</v>
      </c>
      <c r="CP87" s="177">
        <v>0</v>
      </c>
      <c r="CQ87" s="176">
        <v>90</v>
      </c>
      <c r="CR87" s="177">
        <v>0.94736842105263153</v>
      </c>
      <c r="CS87" s="177">
        <v>0.7068965517241379</v>
      </c>
      <c r="CT87" s="177">
        <v>0.22413793103448273</v>
      </c>
      <c r="CU87" s="177">
        <v>5.1724137931034475E-2</v>
      </c>
      <c r="CV87" s="177">
        <v>0</v>
      </c>
      <c r="CW87" s="177">
        <v>1.7241379310344827E-2</v>
      </c>
      <c r="CX87" s="176">
        <v>58</v>
      </c>
      <c r="CY87" s="177">
        <v>0.61052631578947369</v>
      </c>
      <c r="CZ87" s="177">
        <v>0.52830188679245282</v>
      </c>
      <c r="DA87" s="177">
        <v>0.30188679245283018</v>
      </c>
      <c r="DB87" s="177">
        <v>0.13207547169811321</v>
      </c>
      <c r="DC87" s="177">
        <v>1.8867924528301886E-2</v>
      </c>
      <c r="DD87" s="177">
        <v>1.8867924528301886E-2</v>
      </c>
      <c r="DE87" s="176">
        <v>53</v>
      </c>
      <c r="DF87" s="177">
        <v>0.55789473684210522</v>
      </c>
      <c r="DG87" s="177">
        <v>0.41666666666666669</v>
      </c>
      <c r="DH87" s="177">
        <v>0.3125</v>
      </c>
      <c r="DI87" s="177">
        <v>0.14583333333333334</v>
      </c>
      <c r="DJ87" s="177">
        <v>0.125</v>
      </c>
      <c r="DK87" s="177">
        <v>0</v>
      </c>
      <c r="DL87" s="176">
        <v>48</v>
      </c>
      <c r="DM87" s="177">
        <v>0.50526315789473686</v>
      </c>
      <c r="DN87" s="177">
        <v>0.375</v>
      </c>
      <c r="DO87" s="177">
        <v>0.375</v>
      </c>
      <c r="DP87" s="177">
        <v>0.16666666666666669</v>
      </c>
      <c r="DQ87" s="177">
        <v>8.3333333333333343E-2</v>
      </c>
      <c r="DR87" s="177">
        <v>0</v>
      </c>
      <c r="DS87" s="176">
        <v>48</v>
      </c>
      <c r="DT87" s="177">
        <v>0.50526315789473686</v>
      </c>
      <c r="DU87" s="177">
        <v>0.48571428571428571</v>
      </c>
      <c r="DV87" s="177">
        <v>0.31428571428571428</v>
      </c>
      <c r="DW87" s="177">
        <v>0.17142857142857143</v>
      </c>
      <c r="DX87" s="177">
        <v>2.8571428571428574E-2</v>
      </c>
      <c r="DY87" s="177">
        <v>0</v>
      </c>
      <c r="DZ87" s="176">
        <v>35</v>
      </c>
      <c r="EA87" s="177">
        <v>0.36842105263157893</v>
      </c>
      <c r="EB87" s="177">
        <v>0.45714285714285718</v>
      </c>
      <c r="EC87" s="177">
        <v>0.28571428571428575</v>
      </c>
      <c r="ED87" s="177">
        <v>0.22857142857142859</v>
      </c>
      <c r="EE87" s="177">
        <v>2.8571428571428574E-2</v>
      </c>
      <c r="EF87" s="177">
        <v>0</v>
      </c>
      <c r="EG87" s="176">
        <v>35</v>
      </c>
      <c r="EH87" s="177">
        <v>0.36842105263157893</v>
      </c>
      <c r="EI87" s="177">
        <v>0.82105263157894748</v>
      </c>
      <c r="EJ87" s="177">
        <v>0.16842105263157897</v>
      </c>
      <c r="EK87" s="177">
        <v>0</v>
      </c>
      <c r="EL87" s="177">
        <v>0</v>
      </c>
      <c r="EM87" s="177">
        <v>1.0526315789473686E-2</v>
      </c>
      <c r="EN87" s="176">
        <v>95</v>
      </c>
      <c r="EO87" s="177">
        <v>1</v>
      </c>
      <c r="EP87" s="177">
        <v>0.59420289855072461</v>
      </c>
      <c r="EQ87" s="177">
        <v>0.34782608695652173</v>
      </c>
      <c r="ER87" s="177">
        <v>5.7971014492753624E-2</v>
      </c>
      <c r="ES87" s="177">
        <v>0</v>
      </c>
      <c r="ET87" s="177">
        <v>0</v>
      </c>
      <c r="EU87" s="176">
        <v>69</v>
      </c>
      <c r="EV87" s="177">
        <v>0.72631578947368425</v>
      </c>
      <c r="EW87" s="177">
        <v>0.66666666666666663</v>
      </c>
      <c r="EX87" s="177">
        <v>0.26666666666666666</v>
      </c>
      <c r="EY87" s="177">
        <v>6.6666666666666666E-2</v>
      </c>
      <c r="EZ87" s="177">
        <v>0</v>
      </c>
      <c r="FA87" s="177">
        <v>0</v>
      </c>
      <c r="FB87" s="176">
        <v>60</v>
      </c>
      <c r="FC87" s="177">
        <v>0.63157894736842102</v>
      </c>
      <c r="FD87" s="177">
        <v>0.62068965517241381</v>
      </c>
      <c r="FE87" s="177">
        <v>0.31034482758620691</v>
      </c>
      <c r="FF87" s="177">
        <v>4.5977011494252873E-2</v>
      </c>
      <c r="FG87" s="177">
        <v>2.2988505747126436E-2</v>
      </c>
      <c r="FH87" s="177">
        <v>0</v>
      </c>
      <c r="FI87" s="176">
        <v>87</v>
      </c>
      <c r="FJ87" s="177">
        <v>0.91578947368421049</v>
      </c>
      <c r="FK87" s="177">
        <v>0.59090909090909083</v>
      </c>
      <c r="FL87" s="177">
        <v>0.32954545454545459</v>
      </c>
      <c r="FM87" s="177">
        <v>3.4090909090909088E-2</v>
      </c>
      <c r="FN87" s="177">
        <v>3.4090909090909088E-2</v>
      </c>
      <c r="FO87" s="177">
        <v>1.1363636363636364E-2</v>
      </c>
      <c r="FP87" s="176">
        <v>88</v>
      </c>
      <c r="FQ87" s="177">
        <v>0.9263157894736842</v>
      </c>
      <c r="FR87" s="177">
        <v>0.62857142857142856</v>
      </c>
      <c r="FS87" s="177">
        <v>0.28571428571428575</v>
      </c>
      <c r="FT87" s="177">
        <v>8.5714285714285715E-2</v>
      </c>
      <c r="FU87" s="177">
        <v>0</v>
      </c>
      <c r="FV87" s="177">
        <v>0</v>
      </c>
      <c r="FW87" s="176">
        <v>35</v>
      </c>
      <c r="FX87" s="177">
        <v>0.36842105263157893</v>
      </c>
      <c r="FY87" s="177">
        <v>0.52083333333333337</v>
      </c>
      <c r="FZ87" s="177">
        <v>0.27083333333333331</v>
      </c>
      <c r="GA87" s="177">
        <v>0.16666666666666669</v>
      </c>
      <c r="GB87" s="177">
        <v>4.1666666666666671E-2</v>
      </c>
      <c r="GC87" s="177">
        <v>0</v>
      </c>
      <c r="GD87" s="176">
        <v>48</v>
      </c>
      <c r="GE87" s="177">
        <v>0.50526315789473686</v>
      </c>
      <c r="GF87" s="177">
        <v>0.53125</v>
      </c>
      <c r="GG87" s="177">
        <v>0.21875000000000003</v>
      </c>
      <c r="GH87" s="177">
        <v>0.125</v>
      </c>
      <c r="GI87" s="177">
        <v>3.125E-2</v>
      </c>
      <c r="GJ87" s="177">
        <v>9.375E-2</v>
      </c>
      <c r="GK87" s="176">
        <v>32</v>
      </c>
      <c r="GL87" s="177">
        <v>0.33684210526315789</v>
      </c>
      <c r="GM87" s="179" t="s">
        <v>232</v>
      </c>
      <c r="GN87" s="179" t="s">
        <v>232</v>
      </c>
      <c r="GO87" s="179" t="s">
        <v>232</v>
      </c>
      <c r="GP87" s="179" t="s">
        <v>232</v>
      </c>
      <c r="GQ87" s="179" t="s">
        <v>232</v>
      </c>
      <c r="GR87" s="176">
        <v>0</v>
      </c>
      <c r="GS87" s="177">
        <v>0</v>
      </c>
      <c r="GT87" s="179" t="s">
        <v>232</v>
      </c>
      <c r="GU87" s="179" t="s">
        <v>232</v>
      </c>
      <c r="GV87" s="179" t="s">
        <v>232</v>
      </c>
      <c r="GW87" s="179" t="s">
        <v>232</v>
      </c>
      <c r="GX87" s="179" t="s">
        <v>232</v>
      </c>
      <c r="GY87" s="176">
        <v>0</v>
      </c>
      <c r="GZ87" s="177">
        <v>0</v>
      </c>
      <c r="HA87" s="179" t="s">
        <v>232</v>
      </c>
      <c r="HB87" s="179" t="s">
        <v>232</v>
      </c>
      <c r="HC87" s="179" t="s">
        <v>232</v>
      </c>
      <c r="HD87" s="179" t="s">
        <v>232</v>
      </c>
      <c r="HE87" s="179" t="s">
        <v>232</v>
      </c>
      <c r="HF87" s="176">
        <v>0</v>
      </c>
      <c r="HG87" s="177">
        <v>0</v>
      </c>
      <c r="HH87" s="178">
        <v>9.25</v>
      </c>
      <c r="HI87" s="176">
        <v>84</v>
      </c>
      <c r="HJ87" s="177">
        <v>0.88421052631578945</v>
      </c>
      <c r="HK87" s="177">
        <v>0.2978723404255319</v>
      </c>
      <c r="HL87" s="177">
        <v>0.4893617021276595</v>
      </c>
      <c r="HM87" s="177">
        <v>0.20212765957446807</v>
      </c>
      <c r="HN87" s="177">
        <v>1.0638297872340425E-2</v>
      </c>
      <c r="HO87" s="177">
        <v>0</v>
      </c>
      <c r="HP87" s="176">
        <v>94</v>
      </c>
      <c r="HQ87" s="177">
        <v>0.98947368421052628</v>
      </c>
      <c r="HR87" s="177">
        <v>0.39130434782608697</v>
      </c>
      <c r="HS87" s="177">
        <v>2.1739130434782608E-2</v>
      </c>
      <c r="HT87" s="177">
        <v>3.2608695652173912E-2</v>
      </c>
      <c r="HU87" s="177">
        <v>0.13043478260869565</v>
      </c>
      <c r="HV87" s="177">
        <v>3.2608695652173912E-2</v>
      </c>
      <c r="HW87" s="177">
        <v>3.2608695652173912E-2</v>
      </c>
      <c r="HX87" s="177">
        <v>6.5217391304347824E-2</v>
      </c>
      <c r="HY87" s="177">
        <v>9.7826086956521743E-2</v>
      </c>
      <c r="HZ87" s="177">
        <v>0.15217391304347827</v>
      </c>
      <c r="IA87" s="177">
        <v>0.22826086956521741</v>
      </c>
      <c r="IB87" s="176">
        <v>92</v>
      </c>
      <c r="IC87" s="177">
        <v>0.96842105263157896</v>
      </c>
      <c r="ID87" s="178">
        <v>2.7916666666666665</v>
      </c>
      <c r="IE87" s="176">
        <v>72</v>
      </c>
      <c r="IF87" s="177">
        <v>0.75789473684210529</v>
      </c>
      <c r="IG87" s="177">
        <v>0.43157894736842106</v>
      </c>
      <c r="IH87" s="177">
        <v>1</v>
      </c>
      <c r="II87" s="177">
        <v>0</v>
      </c>
      <c r="IJ87" s="176">
        <v>89</v>
      </c>
      <c r="IK87" s="177">
        <v>0.93684210526315792</v>
      </c>
      <c r="IL87" s="177">
        <v>0.8600000000000001</v>
      </c>
      <c r="IM87" s="177">
        <v>0.14000000000000001</v>
      </c>
      <c r="IN87" s="176">
        <v>50</v>
      </c>
      <c r="IO87" s="177">
        <v>0.52631578947368418</v>
      </c>
      <c r="IP87" s="177">
        <v>0.98461538461538456</v>
      </c>
      <c r="IQ87" s="177">
        <v>1.5384615384615384E-2</v>
      </c>
      <c r="IR87" s="176">
        <v>65</v>
      </c>
      <c r="IS87" s="177">
        <v>0.68421052631578949</v>
      </c>
      <c r="IT87" s="177">
        <v>1</v>
      </c>
      <c r="IU87" s="177">
        <v>0</v>
      </c>
      <c r="IV87" s="176">
        <v>84</v>
      </c>
      <c r="IW87" s="177">
        <v>0.88421052631578945</v>
      </c>
      <c r="IX87" s="177">
        <v>1</v>
      </c>
      <c r="IY87" s="177">
        <v>0</v>
      </c>
      <c r="IZ87" s="176">
        <v>84</v>
      </c>
      <c r="JA87" s="177">
        <v>0.88421052631578945</v>
      </c>
      <c r="JB87" s="177">
        <v>0.15789473684210525</v>
      </c>
      <c r="JC87" s="177">
        <v>0.5955056179775281</v>
      </c>
      <c r="JD87" s="177">
        <v>0.4044943820224719</v>
      </c>
      <c r="JE87" s="176">
        <v>89</v>
      </c>
      <c r="JF87" s="177">
        <v>0.93684210526315792</v>
      </c>
      <c r="JG87" s="177">
        <v>0.1097560975609756</v>
      </c>
      <c r="JH87" s="177">
        <v>0.2073170731707317</v>
      </c>
      <c r="JI87" s="177">
        <v>0.45121951219512191</v>
      </c>
      <c r="JJ87" s="177">
        <v>0.18292682926829268</v>
      </c>
      <c r="JK87" s="177">
        <v>4.878048780487805E-2</v>
      </c>
      <c r="JL87" s="176">
        <v>82</v>
      </c>
      <c r="JM87" s="177">
        <v>0.86315789473684212</v>
      </c>
      <c r="JN87" s="176">
        <v>70</v>
      </c>
      <c r="JO87" s="177">
        <v>0.73684210526315785</v>
      </c>
      <c r="JP87" s="179">
        <v>0</v>
      </c>
      <c r="JQ87" s="179">
        <v>0</v>
      </c>
      <c r="JR87" s="179">
        <v>0</v>
      </c>
      <c r="JS87" s="179">
        <v>0</v>
      </c>
      <c r="JT87" s="179">
        <v>1</v>
      </c>
      <c r="JU87" s="176">
        <v>3</v>
      </c>
      <c r="JV87" s="177">
        <v>3.1578947368421054E-2</v>
      </c>
      <c r="JW87" s="177">
        <v>1.1764705882352941E-2</v>
      </c>
      <c r="JX87" s="177">
        <v>2.3529411764705882E-2</v>
      </c>
      <c r="JY87" s="177">
        <v>0</v>
      </c>
      <c r="JZ87" s="177">
        <v>0.9647058823529413</v>
      </c>
      <c r="KA87" s="177">
        <v>0</v>
      </c>
      <c r="KB87" s="176">
        <v>85</v>
      </c>
      <c r="KC87" s="177">
        <v>0.89473684210526316</v>
      </c>
      <c r="KD87" s="177">
        <v>0.82432432432432434</v>
      </c>
      <c r="KE87" s="177">
        <v>5.4054054054054057E-2</v>
      </c>
      <c r="KF87" s="177">
        <v>2.7027027027027029E-2</v>
      </c>
      <c r="KG87" s="177">
        <v>1.3513513513513514E-2</v>
      </c>
      <c r="KH87" s="177">
        <v>1.3513513513513514E-2</v>
      </c>
      <c r="KI87" s="177">
        <v>1.3513513513513514E-2</v>
      </c>
      <c r="KJ87" s="177">
        <v>4.0540540540540543E-2</v>
      </c>
      <c r="KK87" s="177">
        <v>0</v>
      </c>
      <c r="KL87" s="177">
        <v>1.3513513513513514E-2</v>
      </c>
      <c r="KM87" s="176">
        <v>74</v>
      </c>
      <c r="KN87" s="180">
        <v>0.77894736842105261</v>
      </c>
    </row>
    <row r="88" spans="1:300" s="150" customFormat="1" ht="24" customHeight="1" x14ac:dyDescent="0.25">
      <c r="A88" s="181">
        <v>252</v>
      </c>
      <c r="B88" s="182" t="s">
        <v>313</v>
      </c>
      <c r="C88" s="183" t="s">
        <v>4</v>
      </c>
      <c r="D88" s="183" t="s">
        <v>1</v>
      </c>
      <c r="E88" s="184">
        <v>29</v>
      </c>
      <c r="F88" s="185">
        <v>0.17241379310344829</v>
      </c>
      <c r="G88" s="185">
        <v>0.82758620689655171</v>
      </c>
      <c r="H88" s="184">
        <v>29</v>
      </c>
      <c r="I88" s="185">
        <v>1</v>
      </c>
      <c r="J88" s="185">
        <v>0.83333333333333337</v>
      </c>
      <c r="K88" s="185">
        <v>0.16666666666666666</v>
      </c>
      <c r="L88" s="184">
        <v>24</v>
      </c>
      <c r="M88" s="185">
        <v>0.82758620689655171</v>
      </c>
      <c r="N88" s="185">
        <v>0.51999999999999991</v>
      </c>
      <c r="O88" s="185">
        <v>0.48</v>
      </c>
      <c r="P88" s="184">
        <v>25</v>
      </c>
      <c r="Q88" s="185">
        <v>0.86206896551724133</v>
      </c>
      <c r="R88" s="185">
        <v>0.20689655172413793</v>
      </c>
      <c r="S88" s="185">
        <v>6.8965517241379309E-2</v>
      </c>
      <c r="T88" s="185">
        <v>0.27586206896551724</v>
      </c>
      <c r="U88" s="185">
        <v>0.10344827586206896</v>
      </c>
      <c r="V88" s="185">
        <v>0.41379310344827586</v>
      </c>
      <c r="W88" s="185">
        <v>6.8965517241379309E-2</v>
      </c>
      <c r="X88" s="185">
        <v>3.4482758620689655E-2</v>
      </c>
      <c r="Y88" s="185">
        <v>3.4482758620689655E-2</v>
      </c>
      <c r="Z88" s="185">
        <v>0.10344827586206896</v>
      </c>
      <c r="AA88" s="185">
        <v>3.4482758620689655E-2</v>
      </c>
      <c r="AB88" s="185">
        <v>0</v>
      </c>
      <c r="AC88" s="185">
        <v>0.10344827586206896</v>
      </c>
      <c r="AD88" s="184">
        <v>29</v>
      </c>
      <c r="AE88" s="185">
        <v>1</v>
      </c>
      <c r="AF88" s="185">
        <v>0.82758620689655171</v>
      </c>
      <c r="AG88" s="184">
        <v>24</v>
      </c>
      <c r="AH88" s="185">
        <v>0.39285714285714285</v>
      </c>
      <c r="AI88" s="185">
        <v>0.32142857142857145</v>
      </c>
      <c r="AJ88" s="185">
        <v>0.14285714285714288</v>
      </c>
      <c r="AK88" s="185">
        <v>0.35714285714285721</v>
      </c>
      <c r="AL88" s="185">
        <v>0.32142857142857145</v>
      </c>
      <c r="AM88" s="185">
        <v>0.46428571428571425</v>
      </c>
      <c r="AN88" s="185">
        <v>0.35714285714285721</v>
      </c>
      <c r="AO88" s="185">
        <v>0.2142857142857143</v>
      </c>
      <c r="AP88" s="185">
        <v>0.14285714285714288</v>
      </c>
      <c r="AQ88" s="185">
        <v>0.14285714285714288</v>
      </c>
      <c r="AR88" s="184">
        <v>28</v>
      </c>
      <c r="AS88" s="185">
        <v>0.96551724137931039</v>
      </c>
      <c r="AT88" s="186">
        <v>9.8275862068965516</v>
      </c>
      <c r="AU88" s="184">
        <v>29</v>
      </c>
      <c r="AV88" s="185">
        <v>1</v>
      </c>
      <c r="AW88" s="186">
        <v>9.8928571428571423</v>
      </c>
      <c r="AX88" s="184">
        <v>28</v>
      </c>
      <c r="AY88" s="185">
        <v>0.96551724137931039</v>
      </c>
      <c r="AZ88" s="186">
        <v>9.8965517241379306</v>
      </c>
      <c r="BA88" s="184">
        <v>29</v>
      </c>
      <c r="BB88" s="185">
        <v>1</v>
      </c>
      <c r="BC88" s="185">
        <v>0.58620689655172409</v>
      </c>
      <c r="BD88" s="185">
        <v>0.17241379310344829</v>
      </c>
      <c r="BE88" s="185">
        <v>0.17241379310344829</v>
      </c>
      <c r="BF88" s="185">
        <v>6.8965517241379309E-2</v>
      </c>
      <c r="BG88" s="185">
        <v>0</v>
      </c>
      <c r="BH88" s="184">
        <v>29</v>
      </c>
      <c r="BI88" s="185">
        <v>1</v>
      </c>
      <c r="BJ88" s="185">
        <v>0.8928571428571429</v>
      </c>
      <c r="BK88" s="185">
        <v>3.5714285714285719E-2</v>
      </c>
      <c r="BL88" s="185">
        <v>7.1428571428571438E-2</v>
      </c>
      <c r="BM88" s="185">
        <v>0</v>
      </c>
      <c r="BN88" s="185">
        <v>0</v>
      </c>
      <c r="BO88" s="184">
        <v>28</v>
      </c>
      <c r="BP88" s="185">
        <v>0.96551724137931039</v>
      </c>
      <c r="BQ88" s="185">
        <v>0.79310344827586199</v>
      </c>
      <c r="BR88" s="185">
        <v>0.13793103448275862</v>
      </c>
      <c r="BS88" s="185">
        <v>6.8965517241379309E-2</v>
      </c>
      <c r="BT88" s="185">
        <v>0</v>
      </c>
      <c r="BU88" s="185">
        <v>0</v>
      </c>
      <c r="BV88" s="184">
        <v>29</v>
      </c>
      <c r="BW88" s="185">
        <v>1</v>
      </c>
      <c r="BX88" s="185">
        <v>0.82758620689655171</v>
      </c>
      <c r="BY88" s="185">
        <v>6.8965517241379309E-2</v>
      </c>
      <c r="BZ88" s="185">
        <v>0.10344827586206896</v>
      </c>
      <c r="CA88" s="185">
        <v>0</v>
      </c>
      <c r="CB88" s="185">
        <v>0</v>
      </c>
      <c r="CC88" s="184">
        <v>29</v>
      </c>
      <c r="CD88" s="185">
        <v>1</v>
      </c>
      <c r="CE88" s="185">
        <v>0.61538461538461542</v>
      </c>
      <c r="CF88" s="185">
        <v>0.30769230769230771</v>
      </c>
      <c r="CG88" s="185">
        <v>7.6923076923076927E-2</v>
      </c>
      <c r="CH88" s="185">
        <v>0</v>
      </c>
      <c r="CI88" s="185">
        <v>0</v>
      </c>
      <c r="CJ88" s="184">
        <v>26</v>
      </c>
      <c r="CK88" s="185">
        <v>0.89655172413793105</v>
      </c>
      <c r="CL88" s="185">
        <v>0.96551724137931028</v>
      </c>
      <c r="CM88" s="185">
        <v>3.4482758620689655E-2</v>
      </c>
      <c r="CN88" s="185">
        <v>0</v>
      </c>
      <c r="CO88" s="185">
        <v>0</v>
      </c>
      <c r="CP88" s="185">
        <v>0</v>
      </c>
      <c r="CQ88" s="184">
        <v>29</v>
      </c>
      <c r="CR88" s="185">
        <v>1</v>
      </c>
      <c r="CS88" s="185">
        <v>0.66666666666666663</v>
      </c>
      <c r="CT88" s="185">
        <v>0.25</v>
      </c>
      <c r="CU88" s="185">
        <v>8.3333333333333329E-2</v>
      </c>
      <c r="CV88" s="185">
        <v>0</v>
      </c>
      <c r="CW88" s="185">
        <v>0</v>
      </c>
      <c r="CX88" s="184">
        <v>12</v>
      </c>
      <c r="CY88" s="185">
        <v>0.41379310344827586</v>
      </c>
      <c r="CZ88" s="185">
        <v>0.375</v>
      </c>
      <c r="DA88" s="185">
        <v>0.375</v>
      </c>
      <c r="DB88" s="185">
        <v>0.25</v>
      </c>
      <c r="DC88" s="185">
        <v>0</v>
      </c>
      <c r="DD88" s="185">
        <v>0</v>
      </c>
      <c r="DE88" s="184">
        <v>8</v>
      </c>
      <c r="DF88" s="185">
        <v>0.27586206896551724</v>
      </c>
      <c r="DG88" s="185">
        <v>0.3529411764705882</v>
      </c>
      <c r="DH88" s="185">
        <v>0.58823529411764708</v>
      </c>
      <c r="DI88" s="185">
        <v>5.8823529411764705E-2</v>
      </c>
      <c r="DJ88" s="185">
        <v>0</v>
      </c>
      <c r="DK88" s="185">
        <v>0</v>
      </c>
      <c r="DL88" s="184">
        <v>17</v>
      </c>
      <c r="DM88" s="185">
        <v>0.58620689655172409</v>
      </c>
      <c r="DN88" s="185">
        <v>0.3529411764705882</v>
      </c>
      <c r="DO88" s="185">
        <v>0.47058823529411764</v>
      </c>
      <c r="DP88" s="185">
        <v>0.1764705882352941</v>
      </c>
      <c r="DQ88" s="185">
        <v>0</v>
      </c>
      <c r="DR88" s="185">
        <v>0</v>
      </c>
      <c r="DS88" s="184">
        <v>17</v>
      </c>
      <c r="DT88" s="185">
        <v>0.58620689655172409</v>
      </c>
      <c r="DU88" s="185">
        <v>0.5</v>
      </c>
      <c r="DV88" s="185">
        <v>0.41666666666666669</v>
      </c>
      <c r="DW88" s="185">
        <v>8.3333333333333329E-2</v>
      </c>
      <c r="DX88" s="185">
        <v>0</v>
      </c>
      <c r="DY88" s="185">
        <v>0</v>
      </c>
      <c r="DZ88" s="184">
        <v>12</v>
      </c>
      <c r="EA88" s="185">
        <v>0.41379310344827586</v>
      </c>
      <c r="EB88" s="185">
        <v>0.54545454545454553</v>
      </c>
      <c r="EC88" s="185">
        <v>0.36363636363636365</v>
      </c>
      <c r="ED88" s="185">
        <v>9.0909090909090912E-2</v>
      </c>
      <c r="EE88" s="185">
        <v>0</v>
      </c>
      <c r="EF88" s="185">
        <v>0</v>
      </c>
      <c r="EG88" s="184">
        <v>11</v>
      </c>
      <c r="EH88" s="185">
        <v>0.37931034482758619</v>
      </c>
      <c r="EI88" s="185">
        <v>0.77777777777777768</v>
      </c>
      <c r="EJ88" s="185">
        <v>0.1851851851851852</v>
      </c>
      <c r="EK88" s="185">
        <v>3.7037037037037035E-2</v>
      </c>
      <c r="EL88" s="185">
        <v>0</v>
      </c>
      <c r="EM88" s="185">
        <v>0</v>
      </c>
      <c r="EN88" s="184">
        <v>27</v>
      </c>
      <c r="EO88" s="185">
        <v>0.93103448275862066</v>
      </c>
      <c r="EP88" s="185">
        <v>0.70588235294117641</v>
      </c>
      <c r="EQ88" s="185">
        <v>0.1764705882352941</v>
      </c>
      <c r="ER88" s="185">
        <v>0.11764705882352941</v>
      </c>
      <c r="ES88" s="185">
        <v>0</v>
      </c>
      <c r="ET88" s="185">
        <v>0</v>
      </c>
      <c r="EU88" s="184">
        <v>17</v>
      </c>
      <c r="EV88" s="185">
        <v>0.58620689655172409</v>
      </c>
      <c r="EW88" s="185">
        <v>0.77777777777777768</v>
      </c>
      <c r="EX88" s="185">
        <v>0.16666666666666666</v>
      </c>
      <c r="EY88" s="185">
        <v>5.5555555555555552E-2</v>
      </c>
      <c r="EZ88" s="185">
        <v>0</v>
      </c>
      <c r="FA88" s="185">
        <v>0</v>
      </c>
      <c r="FB88" s="184">
        <v>18</v>
      </c>
      <c r="FC88" s="185">
        <v>0.62068965517241381</v>
      </c>
      <c r="FD88" s="185">
        <v>0.76470588235294112</v>
      </c>
      <c r="FE88" s="185">
        <v>0.23529411764705882</v>
      </c>
      <c r="FF88" s="185">
        <v>0</v>
      </c>
      <c r="FG88" s="185">
        <v>0</v>
      </c>
      <c r="FH88" s="185">
        <v>0</v>
      </c>
      <c r="FI88" s="184">
        <v>17</v>
      </c>
      <c r="FJ88" s="185">
        <v>0.58620689655172409</v>
      </c>
      <c r="FK88" s="185">
        <v>0.77777777777777768</v>
      </c>
      <c r="FL88" s="185">
        <v>0.22222222222222221</v>
      </c>
      <c r="FM88" s="185">
        <v>0</v>
      </c>
      <c r="FN88" s="185">
        <v>0</v>
      </c>
      <c r="FO88" s="185">
        <v>0</v>
      </c>
      <c r="FP88" s="184">
        <v>18</v>
      </c>
      <c r="FQ88" s="185">
        <v>0.62068965517241381</v>
      </c>
      <c r="FR88" s="185">
        <v>0.66666666666666663</v>
      </c>
      <c r="FS88" s="185">
        <v>0.16666666666666666</v>
      </c>
      <c r="FT88" s="185">
        <v>0.16666666666666666</v>
      </c>
      <c r="FU88" s="185">
        <v>0</v>
      </c>
      <c r="FV88" s="185">
        <v>0</v>
      </c>
      <c r="FW88" s="184">
        <v>6</v>
      </c>
      <c r="FX88" s="185">
        <v>0.20689655172413793</v>
      </c>
      <c r="FY88" s="185">
        <v>0.72727272727272729</v>
      </c>
      <c r="FZ88" s="185">
        <v>0.27272727272727276</v>
      </c>
      <c r="GA88" s="185">
        <v>0</v>
      </c>
      <c r="GB88" s="185">
        <v>0</v>
      </c>
      <c r="GC88" s="185">
        <v>0</v>
      </c>
      <c r="GD88" s="184">
        <v>11</v>
      </c>
      <c r="GE88" s="185">
        <v>0.37931034482758619</v>
      </c>
      <c r="GF88" s="185">
        <v>0.73333333333333328</v>
      </c>
      <c r="GG88" s="185">
        <v>0.2</v>
      </c>
      <c r="GH88" s="185">
        <v>6.6666666666666666E-2</v>
      </c>
      <c r="GI88" s="185">
        <v>0</v>
      </c>
      <c r="GJ88" s="185">
        <v>0</v>
      </c>
      <c r="GK88" s="184">
        <v>15</v>
      </c>
      <c r="GL88" s="185">
        <v>0.51724137931034486</v>
      </c>
      <c r="GM88" s="187" t="s">
        <v>232</v>
      </c>
      <c r="GN88" s="187" t="s">
        <v>232</v>
      </c>
      <c r="GO88" s="187" t="s">
        <v>232</v>
      </c>
      <c r="GP88" s="187" t="s">
        <v>232</v>
      </c>
      <c r="GQ88" s="187" t="s">
        <v>232</v>
      </c>
      <c r="GR88" s="184">
        <v>0</v>
      </c>
      <c r="GS88" s="185">
        <v>0</v>
      </c>
      <c r="GT88" s="187" t="s">
        <v>232</v>
      </c>
      <c r="GU88" s="187" t="s">
        <v>232</v>
      </c>
      <c r="GV88" s="187" t="s">
        <v>232</v>
      </c>
      <c r="GW88" s="187" t="s">
        <v>232</v>
      </c>
      <c r="GX88" s="187" t="s">
        <v>232</v>
      </c>
      <c r="GY88" s="184">
        <v>0</v>
      </c>
      <c r="GZ88" s="185">
        <v>0</v>
      </c>
      <c r="HA88" s="187" t="s">
        <v>232</v>
      </c>
      <c r="HB88" s="187" t="s">
        <v>232</v>
      </c>
      <c r="HC88" s="187" t="s">
        <v>232</v>
      </c>
      <c r="HD88" s="187" t="s">
        <v>232</v>
      </c>
      <c r="HE88" s="187" t="s">
        <v>232</v>
      </c>
      <c r="HF88" s="184">
        <v>0</v>
      </c>
      <c r="HG88" s="185">
        <v>0</v>
      </c>
      <c r="HH88" s="186">
        <v>9.7083333333333339</v>
      </c>
      <c r="HI88" s="184">
        <v>24</v>
      </c>
      <c r="HJ88" s="185">
        <v>0.82758620689655171</v>
      </c>
      <c r="HK88" s="185">
        <v>0.60714285714285721</v>
      </c>
      <c r="HL88" s="185">
        <v>0.2142857142857143</v>
      </c>
      <c r="HM88" s="185">
        <v>0.1785714285714286</v>
      </c>
      <c r="HN88" s="185">
        <v>0</v>
      </c>
      <c r="HO88" s="185">
        <v>0</v>
      </c>
      <c r="HP88" s="184">
        <v>28</v>
      </c>
      <c r="HQ88" s="185">
        <v>0.96551724137931039</v>
      </c>
      <c r="HR88" s="185">
        <v>0.46428571428571425</v>
      </c>
      <c r="HS88" s="185">
        <v>3.5714285714285719E-2</v>
      </c>
      <c r="HT88" s="185">
        <v>3.5714285714285719E-2</v>
      </c>
      <c r="HU88" s="185">
        <v>0.14285714285714288</v>
      </c>
      <c r="HV88" s="185">
        <v>0</v>
      </c>
      <c r="HW88" s="185">
        <v>0</v>
      </c>
      <c r="HX88" s="185">
        <v>0.10714285714285715</v>
      </c>
      <c r="HY88" s="185">
        <v>7.1428571428571438E-2</v>
      </c>
      <c r="HZ88" s="185">
        <v>0.14285714285714288</v>
      </c>
      <c r="IA88" s="185">
        <v>0.1785714285714286</v>
      </c>
      <c r="IB88" s="184">
        <v>28</v>
      </c>
      <c r="IC88" s="185">
        <v>0.96551724137931039</v>
      </c>
      <c r="ID88" s="186">
        <v>2.8888888888888888</v>
      </c>
      <c r="IE88" s="184">
        <v>18</v>
      </c>
      <c r="IF88" s="185">
        <v>0.62068965517241381</v>
      </c>
      <c r="IG88" s="185">
        <v>0.37931034482758619</v>
      </c>
      <c r="IH88" s="185">
        <v>1</v>
      </c>
      <c r="II88" s="185">
        <v>0</v>
      </c>
      <c r="IJ88" s="184">
        <v>27</v>
      </c>
      <c r="IK88" s="185">
        <v>0.93103448275862066</v>
      </c>
      <c r="IL88" s="185">
        <v>0.91666666666666663</v>
      </c>
      <c r="IM88" s="185">
        <v>8.3333333333333329E-2</v>
      </c>
      <c r="IN88" s="184">
        <v>12</v>
      </c>
      <c r="IO88" s="185">
        <v>0.41379310344827586</v>
      </c>
      <c r="IP88" s="185">
        <v>1</v>
      </c>
      <c r="IQ88" s="185">
        <v>0</v>
      </c>
      <c r="IR88" s="184">
        <v>19</v>
      </c>
      <c r="IS88" s="185">
        <v>0.65517241379310343</v>
      </c>
      <c r="IT88" s="185">
        <v>1</v>
      </c>
      <c r="IU88" s="185">
        <v>0</v>
      </c>
      <c r="IV88" s="184">
        <v>24</v>
      </c>
      <c r="IW88" s="185">
        <v>0.82758620689655171</v>
      </c>
      <c r="IX88" s="185">
        <v>1</v>
      </c>
      <c r="IY88" s="185">
        <v>0</v>
      </c>
      <c r="IZ88" s="184">
        <v>24</v>
      </c>
      <c r="JA88" s="185">
        <v>0.82758620689655171</v>
      </c>
      <c r="JB88" s="185">
        <v>0.17241379310344829</v>
      </c>
      <c r="JC88" s="185">
        <v>0.6428571428571429</v>
      </c>
      <c r="JD88" s="185">
        <v>0.35714285714285721</v>
      </c>
      <c r="JE88" s="184">
        <v>28</v>
      </c>
      <c r="JF88" s="185">
        <v>0.96551724137931039</v>
      </c>
      <c r="JG88" s="185">
        <v>4.3478260869565216E-2</v>
      </c>
      <c r="JH88" s="185">
        <v>0.17391304347826086</v>
      </c>
      <c r="JI88" s="185">
        <v>0.39130434782608697</v>
      </c>
      <c r="JJ88" s="185">
        <v>0.21739130434782611</v>
      </c>
      <c r="JK88" s="185">
        <v>0.17391304347826086</v>
      </c>
      <c r="JL88" s="184">
        <v>23</v>
      </c>
      <c r="JM88" s="185">
        <v>0.7931034482758621</v>
      </c>
      <c r="JN88" s="184">
        <v>27</v>
      </c>
      <c r="JO88" s="185">
        <v>0.93103448275862066</v>
      </c>
      <c r="JP88" s="185" t="s">
        <v>232</v>
      </c>
      <c r="JQ88" s="185" t="s">
        <v>232</v>
      </c>
      <c r="JR88" s="185" t="s">
        <v>232</v>
      </c>
      <c r="JS88" s="185" t="s">
        <v>232</v>
      </c>
      <c r="JT88" s="185" t="s">
        <v>232</v>
      </c>
      <c r="JU88" s="184">
        <v>0</v>
      </c>
      <c r="JV88" s="185">
        <v>0</v>
      </c>
      <c r="JW88" s="185">
        <v>0</v>
      </c>
      <c r="JX88" s="185">
        <v>0</v>
      </c>
      <c r="JY88" s="185">
        <v>0</v>
      </c>
      <c r="JZ88" s="185">
        <v>1</v>
      </c>
      <c r="KA88" s="185">
        <v>0</v>
      </c>
      <c r="KB88" s="184">
        <v>27</v>
      </c>
      <c r="KC88" s="185">
        <v>0.93103448275862066</v>
      </c>
      <c r="KD88" s="185">
        <v>0.80769230769230771</v>
      </c>
      <c r="KE88" s="185">
        <v>3.8461538461538464E-2</v>
      </c>
      <c r="KF88" s="185">
        <v>0.15384615384615385</v>
      </c>
      <c r="KG88" s="185">
        <v>0</v>
      </c>
      <c r="KH88" s="185">
        <v>0</v>
      </c>
      <c r="KI88" s="185">
        <v>3.8461538461538464E-2</v>
      </c>
      <c r="KJ88" s="185">
        <v>3.8461538461538464E-2</v>
      </c>
      <c r="KK88" s="185">
        <v>7.6923076923076927E-2</v>
      </c>
      <c r="KL88" s="185">
        <v>0</v>
      </c>
      <c r="KM88" s="184">
        <v>26</v>
      </c>
      <c r="KN88" s="188">
        <v>0.89655172413793105</v>
      </c>
    </row>
    <row r="89" spans="1:300" s="150" customFormat="1" ht="24" customHeight="1" x14ac:dyDescent="0.25">
      <c r="A89" s="173">
        <v>262</v>
      </c>
      <c r="B89" s="174" t="s">
        <v>310</v>
      </c>
      <c r="C89" s="175" t="s">
        <v>8</v>
      </c>
      <c r="D89" s="175" t="s">
        <v>0</v>
      </c>
      <c r="E89" s="176">
        <v>24</v>
      </c>
      <c r="F89" s="177">
        <v>8.3333333333333329E-2</v>
      </c>
      <c r="G89" s="177">
        <v>0.91666666666666674</v>
      </c>
      <c r="H89" s="176">
        <v>24</v>
      </c>
      <c r="I89" s="177">
        <v>1</v>
      </c>
      <c r="J89" s="177">
        <v>0.68181818181818177</v>
      </c>
      <c r="K89" s="177">
        <v>0.31818181818181818</v>
      </c>
      <c r="L89" s="176">
        <v>22</v>
      </c>
      <c r="M89" s="177">
        <v>0.91666666666666663</v>
      </c>
      <c r="N89" s="177">
        <v>0.64705882352941191</v>
      </c>
      <c r="O89" s="177">
        <v>0.35294117647058826</v>
      </c>
      <c r="P89" s="176">
        <v>17</v>
      </c>
      <c r="Q89" s="177">
        <v>0.70833333333333337</v>
      </c>
      <c r="R89" s="177">
        <v>0.86956521739130432</v>
      </c>
      <c r="S89" s="177">
        <v>0</v>
      </c>
      <c r="T89" s="177">
        <v>0</v>
      </c>
      <c r="U89" s="177">
        <v>4.3478260869565216E-2</v>
      </c>
      <c r="V89" s="177">
        <v>0</v>
      </c>
      <c r="W89" s="177">
        <v>4.3478260869565216E-2</v>
      </c>
      <c r="X89" s="177">
        <v>0</v>
      </c>
      <c r="Y89" s="177">
        <v>0.21739130434782608</v>
      </c>
      <c r="Z89" s="177">
        <v>0.17391304347826086</v>
      </c>
      <c r="AA89" s="177">
        <v>0</v>
      </c>
      <c r="AB89" s="177">
        <v>0</v>
      </c>
      <c r="AC89" s="177">
        <v>0</v>
      </c>
      <c r="AD89" s="176">
        <v>23</v>
      </c>
      <c r="AE89" s="177">
        <v>0.95833333333333337</v>
      </c>
      <c r="AF89" s="177">
        <v>0.95833333333333337</v>
      </c>
      <c r="AG89" s="176">
        <v>23</v>
      </c>
      <c r="AH89" s="177">
        <v>0.58333333333333337</v>
      </c>
      <c r="AI89" s="177">
        <v>0</v>
      </c>
      <c r="AJ89" s="177">
        <v>0.16666666666666666</v>
      </c>
      <c r="AK89" s="177">
        <v>0.91666666666666674</v>
      </c>
      <c r="AL89" s="177">
        <v>0.41666666666666669</v>
      </c>
      <c r="AM89" s="177">
        <v>0.16666666666666666</v>
      </c>
      <c r="AN89" s="177">
        <v>0.5</v>
      </c>
      <c r="AO89" s="177">
        <v>0.20833333333333334</v>
      </c>
      <c r="AP89" s="177">
        <v>0.25</v>
      </c>
      <c r="AQ89" s="177">
        <v>4.1666666666666664E-2</v>
      </c>
      <c r="AR89" s="176">
        <v>24</v>
      </c>
      <c r="AS89" s="177">
        <v>1</v>
      </c>
      <c r="AT89" s="178">
        <v>9.2083333333333339</v>
      </c>
      <c r="AU89" s="176">
        <v>24</v>
      </c>
      <c r="AV89" s="177">
        <v>1</v>
      </c>
      <c r="AW89" s="178">
        <v>9.7083333333333339</v>
      </c>
      <c r="AX89" s="176">
        <v>24</v>
      </c>
      <c r="AY89" s="177">
        <v>1</v>
      </c>
      <c r="AZ89" s="178">
        <v>9.7083333333333339</v>
      </c>
      <c r="BA89" s="176">
        <v>24</v>
      </c>
      <c r="BB89" s="177">
        <v>1</v>
      </c>
      <c r="BC89" s="177">
        <v>0.37499999999999994</v>
      </c>
      <c r="BD89" s="177">
        <v>0.37499999999999994</v>
      </c>
      <c r="BE89" s="177">
        <v>0.125</v>
      </c>
      <c r="BF89" s="177">
        <v>8.3333333333333329E-2</v>
      </c>
      <c r="BG89" s="177">
        <v>4.1666666666666664E-2</v>
      </c>
      <c r="BH89" s="176">
        <v>24</v>
      </c>
      <c r="BI89" s="177">
        <v>1</v>
      </c>
      <c r="BJ89" s="177">
        <v>0.54166666666666663</v>
      </c>
      <c r="BK89" s="177">
        <v>0.29166666666666669</v>
      </c>
      <c r="BL89" s="177">
        <v>0.125</v>
      </c>
      <c r="BM89" s="177">
        <v>4.1666666666666664E-2</v>
      </c>
      <c r="BN89" s="177">
        <v>0</v>
      </c>
      <c r="BO89" s="176">
        <v>24</v>
      </c>
      <c r="BP89" s="177">
        <v>1</v>
      </c>
      <c r="BQ89" s="177">
        <v>0.79166666666666674</v>
      </c>
      <c r="BR89" s="177">
        <v>0.125</v>
      </c>
      <c r="BS89" s="177">
        <v>4.1666666666666664E-2</v>
      </c>
      <c r="BT89" s="177">
        <v>4.1666666666666664E-2</v>
      </c>
      <c r="BU89" s="177">
        <v>0</v>
      </c>
      <c r="BV89" s="176">
        <v>24</v>
      </c>
      <c r="BW89" s="177">
        <v>1</v>
      </c>
      <c r="BX89" s="177">
        <v>0.5</v>
      </c>
      <c r="BY89" s="177">
        <v>0.33333333333333331</v>
      </c>
      <c r="BZ89" s="177">
        <v>8.3333333333333329E-2</v>
      </c>
      <c r="CA89" s="177">
        <v>8.3333333333333329E-2</v>
      </c>
      <c r="CB89" s="177">
        <v>0</v>
      </c>
      <c r="CC89" s="176">
        <v>24</v>
      </c>
      <c r="CD89" s="177">
        <v>1</v>
      </c>
      <c r="CE89" s="177">
        <v>0.625</v>
      </c>
      <c r="CF89" s="177">
        <v>0.29166666666666669</v>
      </c>
      <c r="CG89" s="177">
        <v>0</v>
      </c>
      <c r="CH89" s="177">
        <v>8.3333333333333329E-2</v>
      </c>
      <c r="CI89" s="177">
        <v>0</v>
      </c>
      <c r="CJ89" s="176">
        <v>24</v>
      </c>
      <c r="CK89" s="177">
        <v>1</v>
      </c>
      <c r="CL89" s="177">
        <v>0.74999999999999989</v>
      </c>
      <c r="CM89" s="177">
        <v>0.16666666666666666</v>
      </c>
      <c r="CN89" s="177">
        <v>0</v>
      </c>
      <c r="CO89" s="177">
        <v>8.3333333333333329E-2</v>
      </c>
      <c r="CP89" s="177">
        <v>0</v>
      </c>
      <c r="CQ89" s="176">
        <v>24</v>
      </c>
      <c r="CR89" s="177">
        <v>1</v>
      </c>
      <c r="CS89" s="177">
        <v>0.25</v>
      </c>
      <c r="CT89" s="177">
        <v>0</v>
      </c>
      <c r="CU89" s="177">
        <v>0.5</v>
      </c>
      <c r="CV89" s="177">
        <v>0</v>
      </c>
      <c r="CW89" s="177">
        <v>0.25</v>
      </c>
      <c r="CX89" s="176">
        <v>4</v>
      </c>
      <c r="CY89" s="177">
        <v>0.16666666666666666</v>
      </c>
      <c r="CZ89" s="177">
        <v>0</v>
      </c>
      <c r="DA89" s="177">
        <v>0</v>
      </c>
      <c r="DB89" s="177">
        <v>1</v>
      </c>
      <c r="DC89" s="177">
        <v>0</v>
      </c>
      <c r="DD89" s="177">
        <v>0</v>
      </c>
      <c r="DE89" s="176">
        <v>2</v>
      </c>
      <c r="DF89" s="177">
        <v>8.3333333333333329E-2</v>
      </c>
      <c r="DG89" s="177">
        <v>0.2</v>
      </c>
      <c r="DH89" s="177">
        <v>0.4</v>
      </c>
      <c r="DI89" s="177">
        <v>0</v>
      </c>
      <c r="DJ89" s="177">
        <v>0.2</v>
      </c>
      <c r="DK89" s="177">
        <v>0.2</v>
      </c>
      <c r="DL89" s="176">
        <v>5</v>
      </c>
      <c r="DM89" s="177">
        <v>0.20833333333333334</v>
      </c>
      <c r="DN89" s="177">
        <v>0.2</v>
      </c>
      <c r="DO89" s="177">
        <v>0.4</v>
      </c>
      <c r="DP89" s="177">
        <v>0.2</v>
      </c>
      <c r="DQ89" s="177">
        <v>0</v>
      </c>
      <c r="DR89" s="177">
        <v>0.2</v>
      </c>
      <c r="DS89" s="176">
        <v>5</v>
      </c>
      <c r="DT89" s="177">
        <v>0.20833333333333334</v>
      </c>
      <c r="DU89" s="177">
        <v>0.41666666666666669</v>
      </c>
      <c r="DV89" s="177">
        <v>0.25</v>
      </c>
      <c r="DW89" s="177">
        <v>0.16666666666666666</v>
      </c>
      <c r="DX89" s="177">
        <v>8.3333333333333329E-2</v>
      </c>
      <c r="DY89" s="177">
        <v>8.3333333333333329E-2</v>
      </c>
      <c r="DZ89" s="176">
        <v>12</v>
      </c>
      <c r="EA89" s="177">
        <v>0.5</v>
      </c>
      <c r="EB89" s="177">
        <v>0.4</v>
      </c>
      <c r="EC89" s="177">
        <v>0.2</v>
      </c>
      <c r="ED89" s="177">
        <v>0.2</v>
      </c>
      <c r="EE89" s="177">
        <v>0</v>
      </c>
      <c r="EF89" s="177">
        <v>0.2</v>
      </c>
      <c r="EG89" s="176">
        <v>5</v>
      </c>
      <c r="EH89" s="177">
        <v>0.20833333333333334</v>
      </c>
      <c r="EI89" s="177">
        <v>0.78260869565217384</v>
      </c>
      <c r="EJ89" s="177">
        <v>0.13043478260869565</v>
      </c>
      <c r="EK89" s="177">
        <v>4.3478260869565216E-2</v>
      </c>
      <c r="EL89" s="177">
        <v>4.3478260869565216E-2</v>
      </c>
      <c r="EM89" s="177">
        <v>0</v>
      </c>
      <c r="EN89" s="176">
        <v>23</v>
      </c>
      <c r="EO89" s="177">
        <v>0.95833333333333337</v>
      </c>
      <c r="EP89" s="177">
        <v>0.33333333333333331</v>
      </c>
      <c r="EQ89" s="177">
        <v>0.16666666666666666</v>
      </c>
      <c r="ER89" s="177">
        <v>0.16666666666666666</v>
      </c>
      <c r="ES89" s="177">
        <v>0.16666666666666666</v>
      </c>
      <c r="ET89" s="177">
        <v>0.16666666666666666</v>
      </c>
      <c r="EU89" s="176">
        <v>6</v>
      </c>
      <c r="EV89" s="177">
        <v>0.25</v>
      </c>
      <c r="EW89" s="177">
        <v>0.44444444444444448</v>
      </c>
      <c r="EX89" s="177">
        <v>0.33333333333333337</v>
      </c>
      <c r="EY89" s="177">
        <v>0.11111111111111112</v>
      </c>
      <c r="EZ89" s="177">
        <v>0</v>
      </c>
      <c r="FA89" s="177">
        <v>0.11111111111111112</v>
      </c>
      <c r="FB89" s="176">
        <v>9</v>
      </c>
      <c r="FC89" s="177">
        <v>0.375</v>
      </c>
      <c r="FD89" s="177">
        <v>0.5</v>
      </c>
      <c r="FE89" s="177">
        <v>0.22222222222222224</v>
      </c>
      <c r="FF89" s="177">
        <v>0.16666666666666669</v>
      </c>
      <c r="FG89" s="177">
        <v>5.5555555555555559E-2</v>
      </c>
      <c r="FH89" s="177">
        <v>5.5555555555555559E-2</v>
      </c>
      <c r="FI89" s="176">
        <v>18</v>
      </c>
      <c r="FJ89" s="177">
        <v>0.75</v>
      </c>
      <c r="FK89" s="177">
        <v>0.8571428571428571</v>
      </c>
      <c r="FL89" s="177">
        <v>4.7619047619047623E-2</v>
      </c>
      <c r="FM89" s="177">
        <v>9.5238095238095247E-2</v>
      </c>
      <c r="FN89" s="177">
        <v>0</v>
      </c>
      <c r="FO89" s="177">
        <v>0</v>
      </c>
      <c r="FP89" s="176">
        <v>21</v>
      </c>
      <c r="FQ89" s="177">
        <v>0.875</v>
      </c>
      <c r="FR89" s="177">
        <v>0</v>
      </c>
      <c r="FS89" s="177">
        <v>0</v>
      </c>
      <c r="FT89" s="177">
        <v>1</v>
      </c>
      <c r="FU89" s="177">
        <v>0</v>
      </c>
      <c r="FV89" s="177">
        <v>0</v>
      </c>
      <c r="FW89" s="176">
        <v>1</v>
      </c>
      <c r="FX89" s="177">
        <v>4.1666666666666664E-2</v>
      </c>
      <c r="FY89" s="177">
        <v>0.25</v>
      </c>
      <c r="FZ89" s="177">
        <v>0.5</v>
      </c>
      <c r="GA89" s="177">
        <v>0.25</v>
      </c>
      <c r="GB89" s="177">
        <v>0</v>
      </c>
      <c r="GC89" s="177">
        <v>0</v>
      </c>
      <c r="GD89" s="176">
        <v>8</v>
      </c>
      <c r="GE89" s="177">
        <v>0.33333333333333331</v>
      </c>
      <c r="GF89" s="177">
        <v>0</v>
      </c>
      <c r="GG89" s="177">
        <v>0</v>
      </c>
      <c r="GH89" s="177">
        <v>0.5</v>
      </c>
      <c r="GI89" s="177">
        <v>0.5</v>
      </c>
      <c r="GJ89" s="177">
        <v>0</v>
      </c>
      <c r="GK89" s="176">
        <v>2</v>
      </c>
      <c r="GL89" s="177">
        <v>8.3333333333333329E-2</v>
      </c>
      <c r="GM89" s="179" t="s">
        <v>232</v>
      </c>
      <c r="GN89" s="179" t="s">
        <v>232</v>
      </c>
      <c r="GO89" s="179" t="s">
        <v>232</v>
      </c>
      <c r="GP89" s="179" t="s">
        <v>232</v>
      </c>
      <c r="GQ89" s="179" t="s">
        <v>232</v>
      </c>
      <c r="GR89" s="176">
        <v>0</v>
      </c>
      <c r="GS89" s="177">
        <v>0</v>
      </c>
      <c r="GT89" s="179" t="s">
        <v>232</v>
      </c>
      <c r="GU89" s="179" t="s">
        <v>232</v>
      </c>
      <c r="GV89" s="179" t="s">
        <v>232</v>
      </c>
      <c r="GW89" s="179" t="s">
        <v>232</v>
      </c>
      <c r="GX89" s="179" t="s">
        <v>232</v>
      </c>
      <c r="GY89" s="176">
        <v>0</v>
      </c>
      <c r="GZ89" s="177">
        <v>0</v>
      </c>
      <c r="HA89" s="179" t="s">
        <v>232</v>
      </c>
      <c r="HB89" s="179" t="s">
        <v>232</v>
      </c>
      <c r="HC89" s="179" t="s">
        <v>232</v>
      </c>
      <c r="HD89" s="179" t="s">
        <v>232</v>
      </c>
      <c r="HE89" s="179" t="s">
        <v>232</v>
      </c>
      <c r="HF89" s="176">
        <v>0</v>
      </c>
      <c r="HG89" s="177">
        <v>0</v>
      </c>
      <c r="HH89" s="178">
        <v>8.7272727272727266</v>
      </c>
      <c r="HI89" s="176">
        <v>22</v>
      </c>
      <c r="HJ89" s="177">
        <v>0.91666666666666663</v>
      </c>
      <c r="HK89" s="177">
        <v>0.16666666666666666</v>
      </c>
      <c r="HL89" s="177">
        <v>0.79166666666666674</v>
      </c>
      <c r="HM89" s="177">
        <v>4.1666666666666664E-2</v>
      </c>
      <c r="HN89" s="177">
        <v>0</v>
      </c>
      <c r="HO89" s="177">
        <v>0</v>
      </c>
      <c r="HP89" s="176">
        <v>24</v>
      </c>
      <c r="HQ89" s="177">
        <v>1</v>
      </c>
      <c r="HR89" s="177">
        <v>0.52380952380952384</v>
      </c>
      <c r="HS89" s="177">
        <v>4.7619047619047623E-2</v>
      </c>
      <c r="HT89" s="177">
        <v>0.19047619047619049</v>
      </c>
      <c r="HU89" s="177">
        <v>0.23809523809523811</v>
      </c>
      <c r="HV89" s="177">
        <v>4.7619047619047623E-2</v>
      </c>
      <c r="HW89" s="177">
        <v>0.14285714285714288</v>
      </c>
      <c r="HX89" s="177">
        <v>9.5238095238095247E-2</v>
      </c>
      <c r="HY89" s="177">
        <v>9.5238095238095247E-2</v>
      </c>
      <c r="HZ89" s="177">
        <v>9.5238095238095247E-2</v>
      </c>
      <c r="IA89" s="177">
        <v>0.14285714285714288</v>
      </c>
      <c r="IB89" s="176">
        <v>21</v>
      </c>
      <c r="IC89" s="177">
        <v>0.875</v>
      </c>
      <c r="ID89" s="178">
        <v>5.4090909090909092</v>
      </c>
      <c r="IE89" s="176">
        <v>22</v>
      </c>
      <c r="IF89" s="177">
        <v>0.91666666666666663</v>
      </c>
      <c r="IG89" s="177">
        <v>0.5</v>
      </c>
      <c r="IH89" s="177">
        <v>1</v>
      </c>
      <c r="II89" s="177">
        <v>0</v>
      </c>
      <c r="IJ89" s="176">
        <v>24</v>
      </c>
      <c r="IK89" s="177">
        <v>1</v>
      </c>
      <c r="IL89" s="177">
        <v>1</v>
      </c>
      <c r="IM89" s="177">
        <v>0</v>
      </c>
      <c r="IN89" s="176">
        <v>9</v>
      </c>
      <c r="IO89" s="177">
        <v>0.375</v>
      </c>
      <c r="IP89" s="177">
        <v>0.92857142857142849</v>
      </c>
      <c r="IQ89" s="177">
        <v>7.1428571428571425E-2</v>
      </c>
      <c r="IR89" s="176">
        <v>14</v>
      </c>
      <c r="IS89" s="177">
        <v>0.58333333333333337</v>
      </c>
      <c r="IT89" s="177">
        <v>1</v>
      </c>
      <c r="IU89" s="177">
        <v>0</v>
      </c>
      <c r="IV89" s="176">
        <v>23</v>
      </c>
      <c r="IW89" s="177">
        <v>0.95833333333333337</v>
      </c>
      <c r="IX89" s="177">
        <v>1</v>
      </c>
      <c r="IY89" s="177">
        <v>0</v>
      </c>
      <c r="IZ89" s="176">
        <v>22</v>
      </c>
      <c r="JA89" s="177">
        <v>0.91666666666666663</v>
      </c>
      <c r="JB89" s="177">
        <v>0.29166666666666669</v>
      </c>
      <c r="JC89" s="177">
        <v>0.37499999999999994</v>
      </c>
      <c r="JD89" s="177">
        <v>0.625</v>
      </c>
      <c r="JE89" s="176">
        <v>24</v>
      </c>
      <c r="JF89" s="177">
        <v>1</v>
      </c>
      <c r="JG89" s="177">
        <v>4.7619047619047623E-2</v>
      </c>
      <c r="JH89" s="177">
        <v>0.28571428571428575</v>
      </c>
      <c r="JI89" s="177">
        <v>0.28571428571428575</v>
      </c>
      <c r="JJ89" s="177">
        <v>0.38095238095238099</v>
      </c>
      <c r="JK89" s="177">
        <v>0</v>
      </c>
      <c r="JL89" s="176">
        <v>21</v>
      </c>
      <c r="JM89" s="177">
        <v>0.875</v>
      </c>
      <c r="JN89" s="176">
        <v>14</v>
      </c>
      <c r="JO89" s="177">
        <v>0.58333333333333337</v>
      </c>
      <c r="JP89" s="179">
        <v>0</v>
      </c>
      <c r="JQ89" s="179">
        <v>0.33333333333333331</v>
      </c>
      <c r="JR89" s="179">
        <v>0</v>
      </c>
      <c r="JS89" s="179">
        <v>0.33333333333333331</v>
      </c>
      <c r="JT89" s="179">
        <v>0.33333333333333331</v>
      </c>
      <c r="JU89" s="176">
        <v>6</v>
      </c>
      <c r="JV89" s="177">
        <v>0.25</v>
      </c>
      <c r="JW89" s="177">
        <v>0</v>
      </c>
      <c r="JX89" s="177">
        <v>0</v>
      </c>
      <c r="JY89" s="177">
        <v>4.3478260869565216E-2</v>
      </c>
      <c r="JZ89" s="177">
        <v>0.95652173913043481</v>
      </c>
      <c r="KA89" s="177">
        <v>0</v>
      </c>
      <c r="KB89" s="176">
        <v>23</v>
      </c>
      <c r="KC89" s="177">
        <v>0.95833333333333337</v>
      </c>
      <c r="KD89" s="177">
        <v>0.94444444444444453</v>
      </c>
      <c r="KE89" s="177">
        <v>5.5555555555555559E-2</v>
      </c>
      <c r="KF89" s="177">
        <v>0</v>
      </c>
      <c r="KG89" s="177">
        <v>0</v>
      </c>
      <c r="KH89" s="177">
        <v>0</v>
      </c>
      <c r="KI89" s="177">
        <v>0</v>
      </c>
      <c r="KJ89" s="177">
        <v>0</v>
      </c>
      <c r="KK89" s="177">
        <v>0</v>
      </c>
      <c r="KL89" s="177">
        <v>0</v>
      </c>
      <c r="KM89" s="176">
        <v>18</v>
      </c>
      <c r="KN89" s="180">
        <v>0.75</v>
      </c>
    </row>
    <row r="90" spans="1:300" s="150" customFormat="1" ht="24" customHeight="1" x14ac:dyDescent="0.25">
      <c r="A90" s="181">
        <v>347</v>
      </c>
      <c r="B90" s="182" t="s">
        <v>289</v>
      </c>
      <c r="C90" s="183" t="s">
        <v>4</v>
      </c>
      <c r="D90" s="183" t="s">
        <v>0</v>
      </c>
      <c r="E90" s="184">
        <v>86</v>
      </c>
      <c r="F90" s="185">
        <v>0.2608695652173913</v>
      </c>
      <c r="G90" s="185">
        <v>0.73913043478260876</v>
      </c>
      <c r="H90" s="184">
        <v>69</v>
      </c>
      <c r="I90" s="185">
        <v>0.80232558139534882</v>
      </c>
      <c r="J90" s="185">
        <v>0.78846153846153832</v>
      </c>
      <c r="K90" s="185">
        <v>0.21153846153846154</v>
      </c>
      <c r="L90" s="184">
        <v>52</v>
      </c>
      <c r="M90" s="185">
        <v>0.60465116279069764</v>
      </c>
      <c r="N90" s="185">
        <v>0.30909090909090914</v>
      </c>
      <c r="O90" s="185">
        <v>0.69090909090909092</v>
      </c>
      <c r="P90" s="184">
        <v>55</v>
      </c>
      <c r="Q90" s="185">
        <v>0.63953488372093026</v>
      </c>
      <c r="R90" s="185">
        <v>5.7971014492753624E-2</v>
      </c>
      <c r="S90" s="185">
        <v>0.21739130434782608</v>
      </c>
      <c r="T90" s="185">
        <v>0.2608695652173913</v>
      </c>
      <c r="U90" s="185">
        <v>4.3478260869565216E-2</v>
      </c>
      <c r="V90" s="185">
        <v>0.36231884057971014</v>
      </c>
      <c r="W90" s="185">
        <v>0.11594202898550725</v>
      </c>
      <c r="X90" s="185">
        <v>1.4492753623188406E-2</v>
      </c>
      <c r="Y90" s="185">
        <v>4.3478260869565216E-2</v>
      </c>
      <c r="Z90" s="185">
        <v>0.14492753623188404</v>
      </c>
      <c r="AA90" s="185">
        <v>5.7971014492753624E-2</v>
      </c>
      <c r="AB90" s="185">
        <v>2.8985507246376812E-2</v>
      </c>
      <c r="AC90" s="185">
        <v>0.10144927536231883</v>
      </c>
      <c r="AD90" s="184">
        <v>69</v>
      </c>
      <c r="AE90" s="185">
        <v>0.80232558139534882</v>
      </c>
      <c r="AF90" s="185">
        <v>0.62790697674418605</v>
      </c>
      <c r="AG90" s="184">
        <v>54</v>
      </c>
      <c r="AH90" s="185">
        <v>0.453125</v>
      </c>
      <c r="AI90" s="185">
        <v>0.15625</v>
      </c>
      <c r="AJ90" s="185">
        <v>4.6875E-2</v>
      </c>
      <c r="AK90" s="185">
        <v>0.21874999999999997</v>
      </c>
      <c r="AL90" s="185">
        <v>0.25</v>
      </c>
      <c r="AM90" s="185">
        <v>0.125</v>
      </c>
      <c r="AN90" s="185">
        <v>0.21874999999999997</v>
      </c>
      <c r="AO90" s="185">
        <v>0.140625</v>
      </c>
      <c r="AP90" s="185">
        <v>4.6875E-2</v>
      </c>
      <c r="AQ90" s="185">
        <v>0.10937499999999999</v>
      </c>
      <c r="AR90" s="184">
        <v>64</v>
      </c>
      <c r="AS90" s="185">
        <v>0.7441860465116279</v>
      </c>
      <c r="AT90" s="186">
        <v>9.7205882352941178</v>
      </c>
      <c r="AU90" s="184">
        <v>68</v>
      </c>
      <c r="AV90" s="185">
        <v>0.79069767441860461</v>
      </c>
      <c r="AW90" s="186">
        <v>9.8358208955223887</v>
      </c>
      <c r="AX90" s="184">
        <v>67</v>
      </c>
      <c r="AY90" s="185">
        <v>0.77906976744186052</v>
      </c>
      <c r="AZ90" s="186">
        <v>9.8059701492537314</v>
      </c>
      <c r="BA90" s="184">
        <v>67</v>
      </c>
      <c r="BB90" s="185">
        <v>0.77906976744186052</v>
      </c>
      <c r="BC90" s="185">
        <v>0.82432432432432423</v>
      </c>
      <c r="BD90" s="185">
        <v>0.12162162162162161</v>
      </c>
      <c r="BE90" s="185">
        <v>5.405405405405405E-2</v>
      </c>
      <c r="BF90" s="185">
        <v>0</v>
      </c>
      <c r="BG90" s="185">
        <v>0</v>
      </c>
      <c r="BH90" s="184">
        <v>74</v>
      </c>
      <c r="BI90" s="185">
        <v>0.86046511627906974</v>
      </c>
      <c r="BJ90" s="185">
        <v>0.87671232876712324</v>
      </c>
      <c r="BK90" s="185">
        <v>0.1095890410958904</v>
      </c>
      <c r="BL90" s="185">
        <v>1.3698630136986301E-2</v>
      </c>
      <c r="BM90" s="185">
        <v>0</v>
      </c>
      <c r="BN90" s="185">
        <v>0</v>
      </c>
      <c r="BO90" s="184">
        <v>73</v>
      </c>
      <c r="BP90" s="185">
        <v>0.84883720930232553</v>
      </c>
      <c r="BQ90" s="185">
        <v>0.66216216216216217</v>
      </c>
      <c r="BR90" s="185">
        <v>0.28378378378378377</v>
      </c>
      <c r="BS90" s="185">
        <v>4.0540540540540543E-2</v>
      </c>
      <c r="BT90" s="185">
        <v>1.3513513513513513E-2</v>
      </c>
      <c r="BU90" s="185">
        <v>0</v>
      </c>
      <c r="BV90" s="184">
        <v>74</v>
      </c>
      <c r="BW90" s="185">
        <v>0.86046511627906974</v>
      </c>
      <c r="BX90" s="185">
        <v>0.61643835616438358</v>
      </c>
      <c r="BY90" s="185">
        <v>0.30136986301369861</v>
      </c>
      <c r="BZ90" s="185">
        <v>5.4794520547945202E-2</v>
      </c>
      <c r="CA90" s="185">
        <v>2.7397260273972601E-2</v>
      </c>
      <c r="CB90" s="185">
        <v>0</v>
      </c>
      <c r="CC90" s="184">
        <v>73</v>
      </c>
      <c r="CD90" s="185">
        <v>0.84883720930232553</v>
      </c>
      <c r="CE90" s="185">
        <v>0.47272727272727283</v>
      </c>
      <c r="CF90" s="185">
        <v>0.29090909090909095</v>
      </c>
      <c r="CG90" s="185">
        <v>0.12727272727272729</v>
      </c>
      <c r="CH90" s="185">
        <v>9.0909090909090912E-2</v>
      </c>
      <c r="CI90" s="185">
        <v>1.8181818181818184E-2</v>
      </c>
      <c r="CJ90" s="184">
        <v>55</v>
      </c>
      <c r="CK90" s="185">
        <v>0.63953488372093026</v>
      </c>
      <c r="CL90" s="185">
        <v>0.83783783783783772</v>
      </c>
      <c r="CM90" s="185">
        <v>0.12162162162162161</v>
      </c>
      <c r="CN90" s="185">
        <v>4.0540540540540543E-2</v>
      </c>
      <c r="CO90" s="185">
        <v>0</v>
      </c>
      <c r="CP90" s="185">
        <v>0</v>
      </c>
      <c r="CQ90" s="184">
        <v>74</v>
      </c>
      <c r="CR90" s="185">
        <v>0.86046511627906974</v>
      </c>
      <c r="CS90" s="185">
        <v>0.83333333333333337</v>
      </c>
      <c r="CT90" s="185">
        <v>0.1</v>
      </c>
      <c r="CU90" s="185">
        <v>3.3333333333333333E-2</v>
      </c>
      <c r="CV90" s="185">
        <v>3.3333333333333333E-2</v>
      </c>
      <c r="CW90" s="185">
        <v>0</v>
      </c>
      <c r="CX90" s="184">
        <v>30</v>
      </c>
      <c r="CY90" s="185">
        <v>0.34883720930232559</v>
      </c>
      <c r="CZ90" s="185">
        <v>0.6785714285714286</v>
      </c>
      <c r="DA90" s="185">
        <v>0.25</v>
      </c>
      <c r="DB90" s="185">
        <v>3.5714285714285719E-2</v>
      </c>
      <c r="DC90" s="185">
        <v>3.5714285714285719E-2</v>
      </c>
      <c r="DD90" s="185">
        <v>0</v>
      </c>
      <c r="DE90" s="184">
        <v>28</v>
      </c>
      <c r="DF90" s="185">
        <v>0.32558139534883723</v>
      </c>
      <c r="DG90" s="185">
        <v>0.65000000000000013</v>
      </c>
      <c r="DH90" s="185">
        <v>0.30000000000000004</v>
      </c>
      <c r="DI90" s="185">
        <v>0.05</v>
      </c>
      <c r="DJ90" s="185">
        <v>0</v>
      </c>
      <c r="DK90" s="185">
        <v>0</v>
      </c>
      <c r="DL90" s="184">
        <v>20</v>
      </c>
      <c r="DM90" s="185">
        <v>0.23255813953488372</v>
      </c>
      <c r="DN90" s="185">
        <v>0.63636363636363635</v>
      </c>
      <c r="DO90" s="185">
        <v>0.27272727272727276</v>
      </c>
      <c r="DP90" s="185">
        <v>9.0909090909090912E-2</v>
      </c>
      <c r="DQ90" s="185">
        <v>0</v>
      </c>
      <c r="DR90" s="185">
        <v>0</v>
      </c>
      <c r="DS90" s="184">
        <v>22</v>
      </c>
      <c r="DT90" s="185">
        <v>0.2558139534883721</v>
      </c>
      <c r="DU90" s="185">
        <v>0.55555555555555547</v>
      </c>
      <c r="DV90" s="185">
        <v>0.44444444444444442</v>
      </c>
      <c r="DW90" s="185">
        <v>0</v>
      </c>
      <c r="DX90" s="185">
        <v>0</v>
      </c>
      <c r="DY90" s="185">
        <v>0</v>
      </c>
      <c r="DZ90" s="184">
        <v>18</v>
      </c>
      <c r="EA90" s="185">
        <v>0.20930232558139536</v>
      </c>
      <c r="EB90" s="185">
        <v>0.78947368421052633</v>
      </c>
      <c r="EC90" s="185">
        <v>0.2105263157894737</v>
      </c>
      <c r="ED90" s="185">
        <v>0</v>
      </c>
      <c r="EE90" s="185">
        <v>0</v>
      </c>
      <c r="EF90" s="185">
        <v>0</v>
      </c>
      <c r="EG90" s="184">
        <v>19</v>
      </c>
      <c r="EH90" s="185">
        <v>0.22093023255813954</v>
      </c>
      <c r="EI90" s="185">
        <v>0.87837837837837829</v>
      </c>
      <c r="EJ90" s="185">
        <v>0.12162162162162161</v>
      </c>
      <c r="EK90" s="185">
        <v>0</v>
      </c>
      <c r="EL90" s="185">
        <v>0</v>
      </c>
      <c r="EM90" s="185">
        <v>0</v>
      </c>
      <c r="EN90" s="184">
        <v>74</v>
      </c>
      <c r="EO90" s="185">
        <v>0.86046511627906974</v>
      </c>
      <c r="EP90" s="185">
        <v>0.71111111111111114</v>
      </c>
      <c r="EQ90" s="185">
        <v>0.26666666666666666</v>
      </c>
      <c r="ER90" s="185">
        <v>2.2222222222222223E-2</v>
      </c>
      <c r="ES90" s="185">
        <v>0</v>
      </c>
      <c r="ET90" s="185">
        <v>0</v>
      </c>
      <c r="EU90" s="184">
        <v>45</v>
      </c>
      <c r="EV90" s="185">
        <v>0.52325581395348841</v>
      </c>
      <c r="EW90" s="185">
        <v>0.73913043478260865</v>
      </c>
      <c r="EX90" s="185">
        <v>0.19565217391304349</v>
      </c>
      <c r="EY90" s="185">
        <v>6.5217391304347824E-2</v>
      </c>
      <c r="EZ90" s="185">
        <v>0</v>
      </c>
      <c r="FA90" s="185">
        <v>0</v>
      </c>
      <c r="FB90" s="184">
        <v>46</v>
      </c>
      <c r="FC90" s="185">
        <v>0.53488372093023251</v>
      </c>
      <c r="FD90" s="185">
        <v>0.74358974358974361</v>
      </c>
      <c r="FE90" s="185">
        <v>0.17948717948717949</v>
      </c>
      <c r="FF90" s="185">
        <v>5.1282051282051287E-2</v>
      </c>
      <c r="FG90" s="185">
        <v>2.5641025641025644E-2</v>
      </c>
      <c r="FH90" s="185">
        <v>0</v>
      </c>
      <c r="FI90" s="184">
        <v>39</v>
      </c>
      <c r="FJ90" s="185">
        <v>0.45348837209302323</v>
      </c>
      <c r="FK90" s="185">
        <v>0.78378378378378366</v>
      </c>
      <c r="FL90" s="185">
        <v>0.16216216216216217</v>
      </c>
      <c r="FM90" s="185">
        <v>2.7027027027027025E-2</v>
      </c>
      <c r="FN90" s="185">
        <v>2.7027027027027025E-2</v>
      </c>
      <c r="FO90" s="185">
        <v>0</v>
      </c>
      <c r="FP90" s="184">
        <v>37</v>
      </c>
      <c r="FQ90" s="185">
        <v>0.43023255813953487</v>
      </c>
      <c r="FR90" s="185">
        <v>0.62962962962962976</v>
      </c>
      <c r="FS90" s="185">
        <v>0.25925925925925924</v>
      </c>
      <c r="FT90" s="185">
        <v>7.4074074074074084E-2</v>
      </c>
      <c r="FU90" s="185">
        <v>3.7037037037037042E-2</v>
      </c>
      <c r="FV90" s="185">
        <v>0</v>
      </c>
      <c r="FW90" s="184">
        <v>27</v>
      </c>
      <c r="FX90" s="185">
        <v>0.31395348837209303</v>
      </c>
      <c r="FY90" s="185">
        <v>0.67999999999999994</v>
      </c>
      <c r="FZ90" s="185">
        <v>0.24</v>
      </c>
      <c r="GA90" s="185">
        <v>7.9999999999999988E-2</v>
      </c>
      <c r="GB90" s="185">
        <v>0</v>
      </c>
      <c r="GC90" s="185">
        <v>0</v>
      </c>
      <c r="GD90" s="184">
        <v>25</v>
      </c>
      <c r="GE90" s="185">
        <v>0.29069767441860467</v>
      </c>
      <c r="GF90" s="185">
        <v>0.84615384615384615</v>
      </c>
      <c r="GG90" s="185">
        <v>0.15384615384615383</v>
      </c>
      <c r="GH90" s="185">
        <v>0</v>
      </c>
      <c r="GI90" s="185">
        <v>0</v>
      </c>
      <c r="GJ90" s="185">
        <v>0</v>
      </c>
      <c r="GK90" s="184">
        <v>26</v>
      </c>
      <c r="GL90" s="185">
        <v>0.30232558139534882</v>
      </c>
      <c r="GM90" s="187" t="s">
        <v>232</v>
      </c>
      <c r="GN90" s="187" t="s">
        <v>232</v>
      </c>
      <c r="GO90" s="187" t="s">
        <v>232</v>
      </c>
      <c r="GP90" s="187" t="s">
        <v>232</v>
      </c>
      <c r="GQ90" s="187" t="s">
        <v>232</v>
      </c>
      <c r="GR90" s="184">
        <v>0</v>
      </c>
      <c r="GS90" s="185">
        <v>0</v>
      </c>
      <c r="GT90" s="187" t="s">
        <v>232</v>
      </c>
      <c r="GU90" s="187" t="s">
        <v>232</v>
      </c>
      <c r="GV90" s="187" t="s">
        <v>232</v>
      </c>
      <c r="GW90" s="187" t="s">
        <v>232</v>
      </c>
      <c r="GX90" s="187" t="s">
        <v>232</v>
      </c>
      <c r="GY90" s="184">
        <v>0</v>
      </c>
      <c r="GZ90" s="185">
        <v>0</v>
      </c>
      <c r="HA90" s="187" t="s">
        <v>232</v>
      </c>
      <c r="HB90" s="187" t="s">
        <v>232</v>
      </c>
      <c r="HC90" s="187" t="s">
        <v>232</v>
      </c>
      <c r="HD90" s="187" t="s">
        <v>232</v>
      </c>
      <c r="HE90" s="187" t="s">
        <v>232</v>
      </c>
      <c r="HF90" s="184">
        <v>0</v>
      </c>
      <c r="HG90" s="185">
        <v>0</v>
      </c>
      <c r="HH90" s="186">
        <v>9.328125</v>
      </c>
      <c r="HI90" s="184">
        <v>64</v>
      </c>
      <c r="HJ90" s="185">
        <v>0.7441860465116279</v>
      </c>
      <c r="HK90" s="185">
        <v>5.7142857142857141E-2</v>
      </c>
      <c r="HL90" s="185">
        <v>0.72857142857142865</v>
      </c>
      <c r="HM90" s="185">
        <v>0.17142857142857143</v>
      </c>
      <c r="HN90" s="185">
        <v>4.2857142857142858E-2</v>
      </c>
      <c r="HO90" s="185">
        <v>0</v>
      </c>
      <c r="HP90" s="184">
        <v>70</v>
      </c>
      <c r="HQ90" s="185">
        <v>0.81395348837209303</v>
      </c>
      <c r="HR90" s="185">
        <v>0.39999999999999997</v>
      </c>
      <c r="HS90" s="185">
        <v>9.9999999999999992E-2</v>
      </c>
      <c r="HT90" s="185">
        <v>1.4285714285714285E-2</v>
      </c>
      <c r="HU90" s="185">
        <v>7.1428571428571425E-2</v>
      </c>
      <c r="HV90" s="185">
        <v>1.4285714285714285E-2</v>
      </c>
      <c r="HW90" s="185">
        <v>1.4285714285714285E-2</v>
      </c>
      <c r="HX90" s="185">
        <v>9.9999999999999992E-2</v>
      </c>
      <c r="HY90" s="185">
        <v>0.12857142857142859</v>
      </c>
      <c r="HZ90" s="185">
        <v>9.9999999999999992E-2</v>
      </c>
      <c r="IA90" s="185">
        <v>0.17142857142857143</v>
      </c>
      <c r="IB90" s="184">
        <v>70</v>
      </c>
      <c r="IC90" s="185">
        <v>0.81395348837209303</v>
      </c>
      <c r="ID90" s="186">
        <v>2.1875</v>
      </c>
      <c r="IE90" s="184">
        <v>63</v>
      </c>
      <c r="IF90" s="185">
        <v>0.73255813953488369</v>
      </c>
      <c r="IG90" s="185">
        <v>0.2558139534883721</v>
      </c>
      <c r="IH90" s="185">
        <v>0.98484848484848486</v>
      </c>
      <c r="II90" s="185">
        <v>1.5151515151515152E-2</v>
      </c>
      <c r="IJ90" s="184">
        <v>66</v>
      </c>
      <c r="IK90" s="185">
        <v>0.76744186046511631</v>
      </c>
      <c r="IL90" s="185">
        <v>0.90000000000000013</v>
      </c>
      <c r="IM90" s="185">
        <v>0.1</v>
      </c>
      <c r="IN90" s="184">
        <v>20</v>
      </c>
      <c r="IO90" s="185">
        <v>0.23255813953488372</v>
      </c>
      <c r="IP90" s="185">
        <v>0.97826086956521741</v>
      </c>
      <c r="IQ90" s="185">
        <v>2.1739130434782608E-2</v>
      </c>
      <c r="IR90" s="184">
        <v>46</v>
      </c>
      <c r="IS90" s="185">
        <v>0.53488372093023251</v>
      </c>
      <c r="IT90" s="185">
        <v>1</v>
      </c>
      <c r="IU90" s="185">
        <v>0</v>
      </c>
      <c r="IV90" s="184">
        <v>61</v>
      </c>
      <c r="IW90" s="185">
        <v>0.70930232558139539</v>
      </c>
      <c r="IX90" s="185">
        <v>1</v>
      </c>
      <c r="IY90" s="185">
        <v>0</v>
      </c>
      <c r="IZ90" s="184">
        <v>64</v>
      </c>
      <c r="JA90" s="185">
        <v>0.7441860465116279</v>
      </c>
      <c r="JB90" s="185">
        <v>0.12790697674418605</v>
      </c>
      <c r="JC90" s="185">
        <v>0.56944444444444442</v>
      </c>
      <c r="JD90" s="185">
        <v>0.43055555555555552</v>
      </c>
      <c r="JE90" s="184">
        <v>72</v>
      </c>
      <c r="JF90" s="185">
        <v>0.83720930232558144</v>
      </c>
      <c r="JG90" s="185">
        <v>4.4776119402985079E-2</v>
      </c>
      <c r="JH90" s="185">
        <v>0.14925373134328357</v>
      </c>
      <c r="JI90" s="185">
        <v>0.41791044776119401</v>
      </c>
      <c r="JJ90" s="185">
        <v>0.29850746268656714</v>
      </c>
      <c r="JK90" s="185">
        <v>8.9552238805970158E-2</v>
      </c>
      <c r="JL90" s="184">
        <v>67</v>
      </c>
      <c r="JM90" s="185">
        <v>0.77906976744186052</v>
      </c>
      <c r="JN90" s="184">
        <v>58</v>
      </c>
      <c r="JO90" s="185">
        <v>0.67441860465116277</v>
      </c>
      <c r="JP90" s="185" t="s">
        <v>232</v>
      </c>
      <c r="JQ90" s="185" t="s">
        <v>232</v>
      </c>
      <c r="JR90" s="185" t="s">
        <v>232</v>
      </c>
      <c r="JS90" s="185" t="s">
        <v>232</v>
      </c>
      <c r="JT90" s="185" t="s">
        <v>232</v>
      </c>
      <c r="JU90" s="184">
        <v>0</v>
      </c>
      <c r="JV90" s="185">
        <v>0</v>
      </c>
      <c r="JW90" s="185">
        <v>0</v>
      </c>
      <c r="JX90" s="185">
        <v>2.8985507246376812E-2</v>
      </c>
      <c r="JY90" s="185">
        <v>2.8985507246376812E-2</v>
      </c>
      <c r="JZ90" s="185">
        <v>0.92753623188405798</v>
      </c>
      <c r="KA90" s="185">
        <v>1.4492753623188406E-2</v>
      </c>
      <c r="KB90" s="184">
        <v>69</v>
      </c>
      <c r="KC90" s="185">
        <v>0.80232558139534882</v>
      </c>
      <c r="KD90" s="185">
        <v>0.84126984126984139</v>
      </c>
      <c r="KE90" s="185">
        <v>6.3492063492063489E-2</v>
      </c>
      <c r="KF90" s="185">
        <v>3.1746031746031744E-2</v>
      </c>
      <c r="KG90" s="185">
        <v>1.5873015873015872E-2</v>
      </c>
      <c r="KH90" s="185">
        <v>0</v>
      </c>
      <c r="KI90" s="185">
        <v>0</v>
      </c>
      <c r="KJ90" s="185">
        <v>3.1746031746031744E-2</v>
      </c>
      <c r="KK90" s="185">
        <v>0</v>
      </c>
      <c r="KL90" s="185">
        <v>3.1746031746031744E-2</v>
      </c>
      <c r="KM90" s="184">
        <v>63</v>
      </c>
      <c r="KN90" s="188">
        <v>0.73255813953488369</v>
      </c>
    </row>
    <row r="91" spans="1:300" s="150" customFormat="1" ht="24" customHeight="1" x14ac:dyDescent="0.25">
      <c r="A91" s="173">
        <v>352</v>
      </c>
      <c r="B91" s="174" t="s">
        <v>290</v>
      </c>
      <c r="C91" s="175" t="s">
        <v>4</v>
      </c>
      <c r="D91" s="175" t="s">
        <v>0</v>
      </c>
      <c r="E91" s="176">
        <v>65</v>
      </c>
      <c r="F91" s="177">
        <v>0.18461538461538463</v>
      </c>
      <c r="G91" s="177">
        <v>0.81538461538461537</v>
      </c>
      <c r="H91" s="176">
        <v>65</v>
      </c>
      <c r="I91" s="177">
        <v>1</v>
      </c>
      <c r="J91" s="177">
        <v>0.6964285714285714</v>
      </c>
      <c r="K91" s="177">
        <v>0.3035714285714286</v>
      </c>
      <c r="L91" s="176">
        <v>56</v>
      </c>
      <c r="M91" s="177">
        <v>0.86153846153846159</v>
      </c>
      <c r="N91" s="177">
        <v>0.375</v>
      </c>
      <c r="O91" s="177">
        <v>0.625</v>
      </c>
      <c r="P91" s="176">
        <v>48</v>
      </c>
      <c r="Q91" s="177">
        <v>0.7384615384615385</v>
      </c>
      <c r="R91" s="177">
        <v>0.18461538461538463</v>
      </c>
      <c r="S91" s="177">
        <v>0.16923076923076924</v>
      </c>
      <c r="T91" s="177">
        <v>0.29230769230769232</v>
      </c>
      <c r="U91" s="177">
        <v>1.5384615384615385E-2</v>
      </c>
      <c r="V91" s="177">
        <v>0.47692307692307695</v>
      </c>
      <c r="W91" s="177">
        <v>0.12307692307692308</v>
      </c>
      <c r="X91" s="177">
        <v>3.0769230769230771E-2</v>
      </c>
      <c r="Y91" s="177">
        <v>9.2307692307692313E-2</v>
      </c>
      <c r="Z91" s="177">
        <v>0.13846153846153847</v>
      </c>
      <c r="AA91" s="177">
        <v>4.6153846153846156E-2</v>
      </c>
      <c r="AB91" s="177">
        <v>3.0769230769230771E-2</v>
      </c>
      <c r="AC91" s="177">
        <v>7.6923076923076927E-2</v>
      </c>
      <c r="AD91" s="176">
        <v>65</v>
      </c>
      <c r="AE91" s="177">
        <v>1</v>
      </c>
      <c r="AF91" s="177">
        <v>0.7846153846153846</v>
      </c>
      <c r="AG91" s="176">
        <v>51</v>
      </c>
      <c r="AH91" s="177">
        <v>0.45312500000000006</v>
      </c>
      <c r="AI91" s="177">
        <v>0.203125</v>
      </c>
      <c r="AJ91" s="177">
        <v>0.109375</v>
      </c>
      <c r="AK91" s="177">
        <v>0.1875</v>
      </c>
      <c r="AL91" s="177">
        <v>0.390625</v>
      </c>
      <c r="AM91" s="177">
        <v>0.203125</v>
      </c>
      <c r="AN91" s="177">
        <v>0.296875</v>
      </c>
      <c r="AO91" s="177">
        <v>0.171875</v>
      </c>
      <c r="AP91" s="177">
        <v>0.140625</v>
      </c>
      <c r="AQ91" s="177">
        <v>0.109375</v>
      </c>
      <c r="AR91" s="176">
        <v>64</v>
      </c>
      <c r="AS91" s="177">
        <v>0.98461538461538467</v>
      </c>
      <c r="AT91" s="178">
        <v>9.569230769230769</v>
      </c>
      <c r="AU91" s="176">
        <v>65</v>
      </c>
      <c r="AV91" s="177">
        <v>1</v>
      </c>
      <c r="AW91" s="178">
        <v>9.6307692307692303</v>
      </c>
      <c r="AX91" s="176">
        <v>65</v>
      </c>
      <c r="AY91" s="177">
        <v>1</v>
      </c>
      <c r="AZ91" s="178">
        <v>9.625</v>
      </c>
      <c r="BA91" s="176">
        <v>64</v>
      </c>
      <c r="BB91" s="177">
        <v>0.98461538461538467</v>
      </c>
      <c r="BC91" s="177">
        <v>0.53846153846153844</v>
      </c>
      <c r="BD91" s="177">
        <v>0.41538461538461541</v>
      </c>
      <c r="BE91" s="177">
        <v>4.6153846153846156E-2</v>
      </c>
      <c r="BF91" s="177">
        <v>0</v>
      </c>
      <c r="BG91" s="177">
        <v>0</v>
      </c>
      <c r="BH91" s="176">
        <v>65</v>
      </c>
      <c r="BI91" s="177">
        <v>1</v>
      </c>
      <c r="BJ91" s="177">
        <v>0.76562499999999989</v>
      </c>
      <c r="BK91" s="177">
        <v>0.1875</v>
      </c>
      <c r="BL91" s="177">
        <v>4.6875E-2</v>
      </c>
      <c r="BM91" s="177">
        <v>0</v>
      </c>
      <c r="BN91" s="177">
        <v>0</v>
      </c>
      <c r="BO91" s="176">
        <v>64</v>
      </c>
      <c r="BP91" s="177">
        <v>0.98461538461538467</v>
      </c>
      <c r="BQ91" s="177">
        <v>0.76190476190476186</v>
      </c>
      <c r="BR91" s="177">
        <v>0.20634920634920634</v>
      </c>
      <c r="BS91" s="177">
        <v>3.1746031746031744E-2</v>
      </c>
      <c r="BT91" s="177">
        <v>0</v>
      </c>
      <c r="BU91" s="177">
        <v>0</v>
      </c>
      <c r="BV91" s="176">
        <v>63</v>
      </c>
      <c r="BW91" s="177">
        <v>0.96923076923076923</v>
      </c>
      <c r="BX91" s="177">
        <v>0.8833333333333333</v>
      </c>
      <c r="BY91" s="177">
        <v>9.9999999999999992E-2</v>
      </c>
      <c r="BZ91" s="177">
        <v>1.6666666666666666E-2</v>
      </c>
      <c r="CA91" s="177">
        <v>0</v>
      </c>
      <c r="CB91" s="177">
        <v>0</v>
      </c>
      <c r="CC91" s="176">
        <v>60</v>
      </c>
      <c r="CD91" s="177">
        <v>0.92307692307692313</v>
      </c>
      <c r="CE91" s="177">
        <v>0.50847457627118642</v>
      </c>
      <c r="CF91" s="177">
        <v>0.2711864406779661</v>
      </c>
      <c r="CG91" s="177">
        <v>0.13559322033898305</v>
      </c>
      <c r="CH91" s="177">
        <v>8.4745762711864403E-2</v>
      </c>
      <c r="CI91" s="177">
        <v>0</v>
      </c>
      <c r="CJ91" s="176">
        <v>59</v>
      </c>
      <c r="CK91" s="177">
        <v>0.90769230769230769</v>
      </c>
      <c r="CL91" s="177">
        <v>0.84375</v>
      </c>
      <c r="CM91" s="177">
        <v>0.125</v>
      </c>
      <c r="CN91" s="177">
        <v>3.125E-2</v>
      </c>
      <c r="CO91" s="177">
        <v>0</v>
      </c>
      <c r="CP91" s="177">
        <v>0</v>
      </c>
      <c r="CQ91" s="176">
        <v>64</v>
      </c>
      <c r="CR91" s="177">
        <v>0.98461538461538467</v>
      </c>
      <c r="CS91" s="177">
        <v>0.82352941176470584</v>
      </c>
      <c r="CT91" s="177">
        <v>0.1764705882352941</v>
      </c>
      <c r="CU91" s="177">
        <v>0</v>
      </c>
      <c r="CV91" s="177">
        <v>0</v>
      </c>
      <c r="CW91" s="177">
        <v>0</v>
      </c>
      <c r="CX91" s="176">
        <v>34</v>
      </c>
      <c r="CY91" s="177">
        <v>0.52307692307692311</v>
      </c>
      <c r="CZ91" s="177">
        <v>0.76923076923076927</v>
      </c>
      <c r="DA91" s="177">
        <v>0.19230769230769232</v>
      </c>
      <c r="DB91" s="177">
        <v>3.8461538461538464E-2</v>
      </c>
      <c r="DC91" s="177">
        <v>0</v>
      </c>
      <c r="DD91" s="177">
        <v>0</v>
      </c>
      <c r="DE91" s="176">
        <v>26</v>
      </c>
      <c r="DF91" s="177">
        <v>0.4</v>
      </c>
      <c r="DG91" s="177">
        <v>0.45833333333333337</v>
      </c>
      <c r="DH91" s="177">
        <v>0.375</v>
      </c>
      <c r="DI91" s="177">
        <v>0.125</v>
      </c>
      <c r="DJ91" s="177">
        <v>4.1666666666666671E-2</v>
      </c>
      <c r="DK91" s="177">
        <v>0</v>
      </c>
      <c r="DL91" s="176">
        <v>24</v>
      </c>
      <c r="DM91" s="177">
        <v>0.36923076923076925</v>
      </c>
      <c r="DN91" s="177">
        <v>0.40909090909090906</v>
      </c>
      <c r="DO91" s="177">
        <v>0.31818181818181818</v>
      </c>
      <c r="DP91" s="177">
        <v>0.27272727272727271</v>
      </c>
      <c r="DQ91" s="177">
        <v>0</v>
      </c>
      <c r="DR91" s="177">
        <v>0</v>
      </c>
      <c r="DS91" s="176">
        <v>22</v>
      </c>
      <c r="DT91" s="177">
        <v>0.33846153846153848</v>
      </c>
      <c r="DU91" s="177">
        <v>0.54166666666666663</v>
      </c>
      <c r="DV91" s="177">
        <v>0.375</v>
      </c>
      <c r="DW91" s="177">
        <v>4.1666666666666671E-2</v>
      </c>
      <c r="DX91" s="177">
        <v>4.1666666666666671E-2</v>
      </c>
      <c r="DY91" s="177">
        <v>0</v>
      </c>
      <c r="DZ91" s="176">
        <v>24</v>
      </c>
      <c r="EA91" s="177">
        <v>0.36923076923076925</v>
      </c>
      <c r="EB91" s="177">
        <v>0.59090909090909083</v>
      </c>
      <c r="EC91" s="177">
        <v>0.31818181818181818</v>
      </c>
      <c r="ED91" s="177">
        <v>9.0909090909090912E-2</v>
      </c>
      <c r="EE91" s="177">
        <v>0</v>
      </c>
      <c r="EF91" s="177">
        <v>0</v>
      </c>
      <c r="EG91" s="176">
        <v>22</v>
      </c>
      <c r="EH91" s="177">
        <v>0.33846153846153848</v>
      </c>
      <c r="EI91" s="177">
        <v>0.84375</v>
      </c>
      <c r="EJ91" s="177">
        <v>0.15625</v>
      </c>
      <c r="EK91" s="177">
        <v>0</v>
      </c>
      <c r="EL91" s="177">
        <v>0</v>
      </c>
      <c r="EM91" s="177">
        <v>0</v>
      </c>
      <c r="EN91" s="176">
        <v>64</v>
      </c>
      <c r="EO91" s="177">
        <v>0.98461538461538467</v>
      </c>
      <c r="EP91" s="177">
        <v>0.62857142857142867</v>
      </c>
      <c r="EQ91" s="177">
        <v>0.31428571428571433</v>
      </c>
      <c r="ER91" s="177">
        <v>2.8571428571428574E-2</v>
      </c>
      <c r="ES91" s="177">
        <v>2.8571428571428574E-2</v>
      </c>
      <c r="ET91" s="177">
        <v>0</v>
      </c>
      <c r="EU91" s="176">
        <v>35</v>
      </c>
      <c r="EV91" s="177">
        <v>0.53846153846153844</v>
      </c>
      <c r="EW91" s="177">
        <v>0.71052631578947367</v>
      </c>
      <c r="EX91" s="177">
        <v>0.23684210526315788</v>
      </c>
      <c r="EY91" s="177">
        <v>2.6315789473684209E-2</v>
      </c>
      <c r="EZ91" s="177">
        <v>2.6315789473684209E-2</v>
      </c>
      <c r="FA91" s="177">
        <v>0</v>
      </c>
      <c r="FB91" s="176">
        <v>38</v>
      </c>
      <c r="FC91" s="177">
        <v>0.58461538461538465</v>
      </c>
      <c r="FD91" s="177">
        <v>0.6785714285714286</v>
      </c>
      <c r="FE91" s="177">
        <v>0.2857142857142857</v>
      </c>
      <c r="FF91" s="177">
        <v>3.5714285714285712E-2</v>
      </c>
      <c r="FG91" s="177">
        <v>0</v>
      </c>
      <c r="FH91" s="177">
        <v>0</v>
      </c>
      <c r="FI91" s="176">
        <v>28</v>
      </c>
      <c r="FJ91" s="177">
        <v>0.43076923076923079</v>
      </c>
      <c r="FK91" s="177">
        <v>0.70833333333333337</v>
      </c>
      <c r="FL91" s="177">
        <v>0.25</v>
      </c>
      <c r="FM91" s="177">
        <v>4.1666666666666671E-2</v>
      </c>
      <c r="FN91" s="177">
        <v>0</v>
      </c>
      <c r="FO91" s="177">
        <v>0</v>
      </c>
      <c r="FP91" s="176">
        <v>24</v>
      </c>
      <c r="FQ91" s="177">
        <v>0.36923076923076925</v>
      </c>
      <c r="FR91" s="177">
        <v>0.55555555555555558</v>
      </c>
      <c r="FS91" s="177">
        <v>0.27777777777777779</v>
      </c>
      <c r="FT91" s="177">
        <v>0.1111111111111111</v>
      </c>
      <c r="FU91" s="177">
        <v>5.5555555555555552E-2</v>
      </c>
      <c r="FV91" s="177">
        <v>0</v>
      </c>
      <c r="FW91" s="176">
        <v>18</v>
      </c>
      <c r="FX91" s="177">
        <v>0.27692307692307694</v>
      </c>
      <c r="FY91" s="177">
        <v>0.625</v>
      </c>
      <c r="FZ91" s="177">
        <v>0.125</v>
      </c>
      <c r="GA91" s="177">
        <v>0.125</v>
      </c>
      <c r="GB91" s="177">
        <v>0</v>
      </c>
      <c r="GC91" s="177">
        <v>0.125</v>
      </c>
      <c r="GD91" s="176">
        <v>16</v>
      </c>
      <c r="GE91" s="177">
        <v>0.24615384615384617</v>
      </c>
      <c r="GF91" s="177">
        <v>0.65217391304347827</v>
      </c>
      <c r="GG91" s="177">
        <v>0.2608695652173913</v>
      </c>
      <c r="GH91" s="177">
        <v>4.3478260869565216E-2</v>
      </c>
      <c r="GI91" s="177">
        <v>0</v>
      </c>
      <c r="GJ91" s="177">
        <v>4.3478260869565216E-2</v>
      </c>
      <c r="GK91" s="176">
        <v>23</v>
      </c>
      <c r="GL91" s="177">
        <v>0.35384615384615387</v>
      </c>
      <c r="GM91" s="179" t="s">
        <v>232</v>
      </c>
      <c r="GN91" s="179" t="s">
        <v>232</v>
      </c>
      <c r="GO91" s="179" t="s">
        <v>232</v>
      </c>
      <c r="GP91" s="179" t="s">
        <v>232</v>
      </c>
      <c r="GQ91" s="179" t="s">
        <v>232</v>
      </c>
      <c r="GR91" s="176">
        <v>0</v>
      </c>
      <c r="GS91" s="177">
        <v>0</v>
      </c>
      <c r="GT91" s="179" t="s">
        <v>232</v>
      </c>
      <c r="GU91" s="179" t="s">
        <v>232</v>
      </c>
      <c r="GV91" s="179" t="s">
        <v>232</v>
      </c>
      <c r="GW91" s="179" t="s">
        <v>232</v>
      </c>
      <c r="GX91" s="179" t="s">
        <v>232</v>
      </c>
      <c r="GY91" s="176">
        <v>0</v>
      </c>
      <c r="GZ91" s="177">
        <v>0</v>
      </c>
      <c r="HA91" s="179" t="s">
        <v>232</v>
      </c>
      <c r="HB91" s="179" t="s">
        <v>232</v>
      </c>
      <c r="HC91" s="179" t="s">
        <v>232</v>
      </c>
      <c r="HD91" s="179" t="s">
        <v>232</v>
      </c>
      <c r="HE91" s="179" t="s">
        <v>232</v>
      </c>
      <c r="HF91" s="176">
        <v>0</v>
      </c>
      <c r="HG91" s="177">
        <v>0</v>
      </c>
      <c r="HH91" s="178">
        <v>8.963636363636363</v>
      </c>
      <c r="HI91" s="176">
        <v>55</v>
      </c>
      <c r="HJ91" s="177">
        <v>0.84615384615384615</v>
      </c>
      <c r="HK91" s="177">
        <v>0.15873015873015872</v>
      </c>
      <c r="HL91" s="177">
        <v>0.7142857142857143</v>
      </c>
      <c r="HM91" s="177">
        <v>9.5238095238095233E-2</v>
      </c>
      <c r="HN91" s="177">
        <v>3.1746031746031744E-2</v>
      </c>
      <c r="HO91" s="177">
        <v>0</v>
      </c>
      <c r="HP91" s="176">
        <v>63</v>
      </c>
      <c r="HQ91" s="177">
        <v>0.96923076923076923</v>
      </c>
      <c r="HR91" s="177">
        <v>0.29032258064516125</v>
      </c>
      <c r="HS91" s="177">
        <v>8.0645161290322578E-2</v>
      </c>
      <c r="HT91" s="177">
        <v>6.4516129032258063E-2</v>
      </c>
      <c r="HU91" s="177">
        <v>0.19354838709677416</v>
      </c>
      <c r="HV91" s="177">
        <v>1.6129032258064516E-2</v>
      </c>
      <c r="HW91" s="177">
        <v>3.2258064516129031E-2</v>
      </c>
      <c r="HX91" s="177">
        <v>0.16129032258064516</v>
      </c>
      <c r="HY91" s="177">
        <v>0.17741935483870966</v>
      </c>
      <c r="HZ91" s="177">
        <v>0.12903225806451613</v>
      </c>
      <c r="IA91" s="177">
        <v>0.22580645161290319</v>
      </c>
      <c r="IB91" s="176">
        <v>62</v>
      </c>
      <c r="IC91" s="177">
        <v>0.9538461538461539</v>
      </c>
      <c r="ID91" s="178">
        <v>2.489795918367347</v>
      </c>
      <c r="IE91" s="176">
        <v>49</v>
      </c>
      <c r="IF91" s="177">
        <v>0.75384615384615383</v>
      </c>
      <c r="IG91" s="177">
        <v>0.35384615384615387</v>
      </c>
      <c r="IH91" s="177">
        <v>0.98412698412698418</v>
      </c>
      <c r="II91" s="177">
        <v>1.5873015873015872E-2</v>
      </c>
      <c r="IJ91" s="176">
        <v>63</v>
      </c>
      <c r="IK91" s="177">
        <v>0.96923076923076923</v>
      </c>
      <c r="IL91" s="177">
        <v>0.95833333333333348</v>
      </c>
      <c r="IM91" s="177">
        <v>4.1666666666666671E-2</v>
      </c>
      <c r="IN91" s="176">
        <v>24</v>
      </c>
      <c r="IO91" s="177">
        <v>0.36923076923076925</v>
      </c>
      <c r="IP91" s="177">
        <v>1</v>
      </c>
      <c r="IQ91" s="177">
        <v>0</v>
      </c>
      <c r="IR91" s="176">
        <v>39</v>
      </c>
      <c r="IS91" s="177">
        <v>0.6</v>
      </c>
      <c r="IT91" s="177">
        <v>1</v>
      </c>
      <c r="IU91" s="177">
        <v>0</v>
      </c>
      <c r="IV91" s="176">
        <v>56</v>
      </c>
      <c r="IW91" s="177">
        <v>0.86153846153846159</v>
      </c>
      <c r="IX91" s="177">
        <v>1</v>
      </c>
      <c r="IY91" s="177">
        <v>0</v>
      </c>
      <c r="IZ91" s="176">
        <v>51</v>
      </c>
      <c r="JA91" s="177">
        <v>0.7846153846153846</v>
      </c>
      <c r="JB91" s="177">
        <v>0.27692307692307694</v>
      </c>
      <c r="JC91" s="177">
        <v>0.66129032258064513</v>
      </c>
      <c r="JD91" s="177">
        <v>0.33870967741935482</v>
      </c>
      <c r="JE91" s="176">
        <v>62</v>
      </c>
      <c r="JF91" s="177">
        <v>0.9538461538461539</v>
      </c>
      <c r="JG91" s="177">
        <v>5.4545454545454543E-2</v>
      </c>
      <c r="JH91" s="177">
        <v>0.2</v>
      </c>
      <c r="JI91" s="177">
        <v>0.47272727272727272</v>
      </c>
      <c r="JJ91" s="177">
        <v>0.16363636363636364</v>
      </c>
      <c r="JK91" s="177">
        <v>0.10909090909090909</v>
      </c>
      <c r="JL91" s="176">
        <v>55</v>
      </c>
      <c r="JM91" s="177">
        <v>0.84615384615384615</v>
      </c>
      <c r="JN91" s="176">
        <v>42</v>
      </c>
      <c r="JO91" s="177">
        <v>0.64615384615384619</v>
      </c>
      <c r="JP91" s="179">
        <v>0.33333333333333337</v>
      </c>
      <c r="JQ91" s="179">
        <v>0</v>
      </c>
      <c r="JR91" s="179">
        <v>0</v>
      </c>
      <c r="JS91" s="179">
        <v>0</v>
      </c>
      <c r="JT91" s="179">
        <v>0.66666666666666674</v>
      </c>
      <c r="JU91" s="176">
        <v>3</v>
      </c>
      <c r="JV91" s="177">
        <v>4.6153846153846156E-2</v>
      </c>
      <c r="JW91" s="177">
        <v>0</v>
      </c>
      <c r="JX91" s="177">
        <v>0</v>
      </c>
      <c r="JY91" s="177">
        <v>1.6666666666666666E-2</v>
      </c>
      <c r="JZ91" s="177">
        <v>0.98333333333333339</v>
      </c>
      <c r="KA91" s="177">
        <v>0</v>
      </c>
      <c r="KB91" s="176">
        <v>60</v>
      </c>
      <c r="KC91" s="177">
        <v>0.92307692307692313</v>
      </c>
      <c r="KD91" s="177">
        <v>0.81818181818181823</v>
      </c>
      <c r="KE91" s="177">
        <v>9.0909090909090912E-2</v>
      </c>
      <c r="KF91" s="177">
        <v>3.6363636363636362E-2</v>
      </c>
      <c r="KG91" s="177">
        <v>3.6363636363636362E-2</v>
      </c>
      <c r="KH91" s="177">
        <v>1.8181818181818181E-2</v>
      </c>
      <c r="KI91" s="177">
        <v>1.8181818181818181E-2</v>
      </c>
      <c r="KJ91" s="177">
        <v>1.8181818181818181E-2</v>
      </c>
      <c r="KK91" s="177">
        <v>0</v>
      </c>
      <c r="KL91" s="177">
        <v>1.8181818181818181E-2</v>
      </c>
      <c r="KM91" s="176">
        <v>55</v>
      </c>
      <c r="KN91" s="180">
        <v>0.84615384615384615</v>
      </c>
    </row>
    <row r="92" spans="1:300" s="150" customFormat="1" ht="24" customHeight="1" x14ac:dyDescent="0.25">
      <c r="A92" s="181">
        <v>358</v>
      </c>
      <c r="B92" s="182" t="s">
        <v>291</v>
      </c>
      <c r="C92" s="183" t="s">
        <v>4</v>
      </c>
      <c r="D92" s="183" t="s">
        <v>0</v>
      </c>
      <c r="E92" s="184">
        <v>122</v>
      </c>
      <c r="F92" s="185">
        <v>0.23966942148760331</v>
      </c>
      <c r="G92" s="185">
        <v>0.76033057851239672</v>
      </c>
      <c r="H92" s="184">
        <v>121</v>
      </c>
      <c r="I92" s="185">
        <v>0.99180327868852458</v>
      </c>
      <c r="J92" s="185">
        <v>0.72093023255813948</v>
      </c>
      <c r="K92" s="185">
        <v>0.27906976744186046</v>
      </c>
      <c r="L92" s="184">
        <v>86</v>
      </c>
      <c r="M92" s="185">
        <v>0.70491803278688525</v>
      </c>
      <c r="N92" s="185">
        <v>0.348314606741573</v>
      </c>
      <c r="O92" s="185">
        <v>0.65168539325842689</v>
      </c>
      <c r="P92" s="184">
        <v>89</v>
      </c>
      <c r="Q92" s="185">
        <v>0.72950819672131151</v>
      </c>
      <c r="R92" s="185">
        <v>0.13223140495867769</v>
      </c>
      <c r="S92" s="185">
        <v>0.26446280991735538</v>
      </c>
      <c r="T92" s="185">
        <v>0.20661157024793389</v>
      </c>
      <c r="U92" s="185">
        <v>2.4793388429752067E-2</v>
      </c>
      <c r="V92" s="185">
        <v>0.52892561983471076</v>
      </c>
      <c r="W92" s="185">
        <v>4.1322314049586778E-2</v>
      </c>
      <c r="X92" s="185">
        <v>4.9586776859504134E-2</v>
      </c>
      <c r="Y92" s="185">
        <v>4.1322314049586778E-2</v>
      </c>
      <c r="Z92" s="185">
        <v>5.7851239669421489E-2</v>
      </c>
      <c r="AA92" s="185">
        <v>8.2644628099173556E-2</v>
      </c>
      <c r="AB92" s="185">
        <v>8.2644628099173556E-3</v>
      </c>
      <c r="AC92" s="185">
        <v>0.18181818181818182</v>
      </c>
      <c r="AD92" s="184">
        <v>121</v>
      </c>
      <c r="AE92" s="185">
        <v>0.99180327868852458</v>
      </c>
      <c r="AF92" s="185">
        <v>0.81147540983606559</v>
      </c>
      <c r="AG92" s="184">
        <v>99</v>
      </c>
      <c r="AH92" s="185">
        <v>0.46846846846846846</v>
      </c>
      <c r="AI92" s="185">
        <v>0.12612612612612611</v>
      </c>
      <c r="AJ92" s="185">
        <v>0.13513513513513514</v>
      </c>
      <c r="AK92" s="185">
        <v>0.11711711711711711</v>
      </c>
      <c r="AL92" s="185">
        <v>0.36936936936936937</v>
      </c>
      <c r="AM92" s="185">
        <v>0.15315315315315314</v>
      </c>
      <c r="AN92" s="185">
        <v>0.27027027027027029</v>
      </c>
      <c r="AO92" s="185">
        <v>0.15315315315315314</v>
      </c>
      <c r="AP92" s="185">
        <v>0.1081081081081081</v>
      </c>
      <c r="AQ92" s="185">
        <v>0.19819819819819817</v>
      </c>
      <c r="AR92" s="184">
        <v>111</v>
      </c>
      <c r="AS92" s="185">
        <v>0.9098360655737705</v>
      </c>
      <c r="AT92" s="186">
        <v>9.8487394957983199</v>
      </c>
      <c r="AU92" s="184">
        <v>119</v>
      </c>
      <c r="AV92" s="185">
        <v>0.97540983606557374</v>
      </c>
      <c r="AW92" s="186">
        <v>9.8717948717948723</v>
      </c>
      <c r="AX92" s="184">
        <v>117</v>
      </c>
      <c r="AY92" s="185">
        <v>0.95901639344262291</v>
      </c>
      <c r="AZ92" s="186">
        <v>9.8547008547008552</v>
      </c>
      <c r="BA92" s="184">
        <v>117</v>
      </c>
      <c r="BB92" s="185">
        <v>0.95901639344262291</v>
      </c>
      <c r="BC92" s="185">
        <v>0.7407407407407407</v>
      </c>
      <c r="BD92" s="185">
        <v>0.1759259259259259</v>
      </c>
      <c r="BE92" s="185">
        <v>7.407407407407407E-2</v>
      </c>
      <c r="BF92" s="185">
        <v>9.2592592592592587E-3</v>
      </c>
      <c r="BG92" s="185">
        <v>0</v>
      </c>
      <c r="BH92" s="184">
        <v>108</v>
      </c>
      <c r="BI92" s="185">
        <v>0.88524590163934425</v>
      </c>
      <c r="BJ92" s="185">
        <v>0.79999999999999993</v>
      </c>
      <c r="BK92" s="185">
        <v>0.16363636363636364</v>
      </c>
      <c r="BL92" s="185">
        <v>3.6363636363636362E-2</v>
      </c>
      <c r="BM92" s="185">
        <v>0</v>
      </c>
      <c r="BN92" s="185">
        <v>0</v>
      </c>
      <c r="BO92" s="184">
        <v>110</v>
      </c>
      <c r="BP92" s="185">
        <v>0.90163934426229508</v>
      </c>
      <c r="BQ92" s="185">
        <v>0.6696428571428571</v>
      </c>
      <c r="BR92" s="185">
        <v>0.2232142857142857</v>
      </c>
      <c r="BS92" s="185">
        <v>0.10714285714285714</v>
      </c>
      <c r="BT92" s="185">
        <v>0</v>
      </c>
      <c r="BU92" s="185">
        <v>0</v>
      </c>
      <c r="BV92" s="184">
        <v>112</v>
      </c>
      <c r="BW92" s="185">
        <v>0.91803278688524592</v>
      </c>
      <c r="BX92" s="185">
        <v>0.54054054054054057</v>
      </c>
      <c r="BY92" s="185">
        <v>0.31531531531531531</v>
      </c>
      <c r="BZ92" s="185">
        <v>9.9099099099099086E-2</v>
      </c>
      <c r="CA92" s="185">
        <v>4.5045045045045043E-2</v>
      </c>
      <c r="CB92" s="185">
        <v>0</v>
      </c>
      <c r="CC92" s="184">
        <v>111</v>
      </c>
      <c r="CD92" s="185">
        <v>0.9098360655737705</v>
      </c>
      <c r="CE92" s="185">
        <v>0.51086956521739135</v>
      </c>
      <c r="CF92" s="185">
        <v>0.2391304347826087</v>
      </c>
      <c r="CG92" s="185">
        <v>0.16304347826086957</v>
      </c>
      <c r="CH92" s="185">
        <v>6.5217391304347824E-2</v>
      </c>
      <c r="CI92" s="185">
        <v>2.1739130434782608E-2</v>
      </c>
      <c r="CJ92" s="184">
        <v>92</v>
      </c>
      <c r="CK92" s="185">
        <v>0.75409836065573765</v>
      </c>
      <c r="CL92" s="185">
        <v>0.87826086956521732</v>
      </c>
      <c r="CM92" s="185">
        <v>9.5652173913043467E-2</v>
      </c>
      <c r="CN92" s="185">
        <v>2.6086956521739129E-2</v>
      </c>
      <c r="CO92" s="185">
        <v>0</v>
      </c>
      <c r="CP92" s="185">
        <v>0</v>
      </c>
      <c r="CQ92" s="184">
        <v>115</v>
      </c>
      <c r="CR92" s="185">
        <v>0.94262295081967218</v>
      </c>
      <c r="CS92" s="185">
        <v>0.81818181818181823</v>
      </c>
      <c r="CT92" s="185">
        <v>0.13636363636363635</v>
      </c>
      <c r="CU92" s="185">
        <v>4.5454545454545456E-2</v>
      </c>
      <c r="CV92" s="185">
        <v>0</v>
      </c>
      <c r="CW92" s="185">
        <v>0</v>
      </c>
      <c r="CX92" s="184">
        <v>22</v>
      </c>
      <c r="CY92" s="185">
        <v>0.18032786885245902</v>
      </c>
      <c r="CZ92" s="185">
        <v>0.4285714285714286</v>
      </c>
      <c r="DA92" s="185">
        <v>0.2857142857142857</v>
      </c>
      <c r="DB92" s="185">
        <v>9.5238095238095247E-2</v>
      </c>
      <c r="DC92" s="185">
        <v>0.14285714285714285</v>
      </c>
      <c r="DD92" s="185">
        <v>4.7619047619047623E-2</v>
      </c>
      <c r="DE92" s="184">
        <v>21</v>
      </c>
      <c r="DF92" s="185">
        <v>0.1721311475409836</v>
      </c>
      <c r="DG92" s="185">
        <v>0.34375</v>
      </c>
      <c r="DH92" s="185">
        <v>0.375</v>
      </c>
      <c r="DI92" s="185">
        <v>0.21875</v>
      </c>
      <c r="DJ92" s="185">
        <v>6.25E-2</v>
      </c>
      <c r="DK92" s="185">
        <v>0</v>
      </c>
      <c r="DL92" s="184">
        <v>32</v>
      </c>
      <c r="DM92" s="185">
        <v>0.26229508196721313</v>
      </c>
      <c r="DN92" s="185">
        <v>0.44444444444444442</v>
      </c>
      <c r="DO92" s="185">
        <v>0.3888888888888889</v>
      </c>
      <c r="DP92" s="185">
        <v>0.13888888888888887</v>
      </c>
      <c r="DQ92" s="185">
        <v>2.7777777777777776E-2</v>
      </c>
      <c r="DR92" s="185">
        <v>0</v>
      </c>
      <c r="DS92" s="184">
        <v>36</v>
      </c>
      <c r="DT92" s="185">
        <v>0.29508196721311475</v>
      </c>
      <c r="DU92" s="185">
        <v>0.4642857142857143</v>
      </c>
      <c r="DV92" s="185">
        <v>0.39285714285714285</v>
      </c>
      <c r="DW92" s="185">
        <v>0.14285714285714285</v>
      </c>
      <c r="DX92" s="185">
        <v>0</v>
      </c>
      <c r="DY92" s="185">
        <v>0</v>
      </c>
      <c r="DZ92" s="184">
        <v>28</v>
      </c>
      <c r="EA92" s="185">
        <v>0.22950819672131148</v>
      </c>
      <c r="EB92" s="185">
        <v>0.52380952380952384</v>
      </c>
      <c r="EC92" s="185">
        <v>0.2857142857142857</v>
      </c>
      <c r="ED92" s="185">
        <v>0.19047619047619049</v>
      </c>
      <c r="EE92" s="185">
        <v>0</v>
      </c>
      <c r="EF92" s="185">
        <v>0</v>
      </c>
      <c r="EG92" s="184">
        <v>21</v>
      </c>
      <c r="EH92" s="185">
        <v>0.1721311475409836</v>
      </c>
      <c r="EI92" s="185">
        <v>0.76363636363636356</v>
      </c>
      <c r="EJ92" s="185">
        <v>0.19090909090909089</v>
      </c>
      <c r="EK92" s="185">
        <v>2.7272727272727271E-2</v>
      </c>
      <c r="EL92" s="185">
        <v>1.8181818181818181E-2</v>
      </c>
      <c r="EM92" s="185">
        <v>0</v>
      </c>
      <c r="EN92" s="184">
        <v>110</v>
      </c>
      <c r="EO92" s="185">
        <v>0.90163934426229508</v>
      </c>
      <c r="EP92" s="185">
        <v>0.76470588235294112</v>
      </c>
      <c r="EQ92" s="185">
        <v>9.8039215686274495E-2</v>
      </c>
      <c r="ER92" s="185">
        <v>0.1372549019607843</v>
      </c>
      <c r="ES92" s="185">
        <v>0</v>
      </c>
      <c r="ET92" s="185">
        <v>0</v>
      </c>
      <c r="EU92" s="184">
        <v>51</v>
      </c>
      <c r="EV92" s="185">
        <v>0.41803278688524592</v>
      </c>
      <c r="EW92" s="185">
        <v>0.67213114754098358</v>
      </c>
      <c r="EX92" s="185">
        <v>0.26229508196721307</v>
      </c>
      <c r="EY92" s="185">
        <v>6.5573770491803268E-2</v>
      </c>
      <c r="EZ92" s="185">
        <v>0</v>
      </c>
      <c r="FA92" s="185">
        <v>0</v>
      </c>
      <c r="FB92" s="184">
        <v>61</v>
      </c>
      <c r="FC92" s="185">
        <v>0.5</v>
      </c>
      <c r="FD92" s="185">
        <v>0.875</v>
      </c>
      <c r="FE92" s="185">
        <v>0.10416666666666666</v>
      </c>
      <c r="FF92" s="185">
        <v>2.0833333333333336E-2</v>
      </c>
      <c r="FG92" s="185">
        <v>0</v>
      </c>
      <c r="FH92" s="185">
        <v>0</v>
      </c>
      <c r="FI92" s="184">
        <v>48</v>
      </c>
      <c r="FJ92" s="185">
        <v>0.39344262295081966</v>
      </c>
      <c r="FK92" s="185">
        <v>0.85106382978723394</v>
      </c>
      <c r="FL92" s="185">
        <v>0.1276595744680851</v>
      </c>
      <c r="FM92" s="185">
        <v>2.1276595744680851E-2</v>
      </c>
      <c r="FN92" s="185">
        <v>0</v>
      </c>
      <c r="FO92" s="185">
        <v>0</v>
      </c>
      <c r="FP92" s="184">
        <v>47</v>
      </c>
      <c r="FQ92" s="185">
        <v>0.38524590163934425</v>
      </c>
      <c r="FR92" s="185">
        <v>0.64</v>
      </c>
      <c r="FS92" s="185">
        <v>0.16</v>
      </c>
      <c r="FT92" s="185">
        <v>0.16</v>
      </c>
      <c r="FU92" s="185">
        <v>0.04</v>
      </c>
      <c r="FV92" s="185">
        <v>0</v>
      </c>
      <c r="FW92" s="184">
        <v>25</v>
      </c>
      <c r="FX92" s="185">
        <v>0.20491803278688525</v>
      </c>
      <c r="FY92" s="185">
        <v>0.78723404255319152</v>
      </c>
      <c r="FZ92" s="185">
        <v>0.1276595744680851</v>
      </c>
      <c r="GA92" s="185">
        <v>6.3829787234042548E-2</v>
      </c>
      <c r="GB92" s="185">
        <v>0</v>
      </c>
      <c r="GC92" s="185">
        <v>2.1276595744680851E-2</v>
      </c>
      <c r="GD92" s="184">
        <v>47</v>
      </c>
      <c r="GE92" s="185">
        <v>0.38524590163934425</v>
      </c>
      <c r="GF92" s="185">
        <v>0.7142857142857143</v>
      </c>
      <c r="GG92" s="185">
        <v>4.7619047619047623E-2</v>
      </c>
      <c r="GH92" s="185">
        <v>0.19047619047619049</v>
      </c>
      <c r="GI92" s="185">
        <v>4.7619047619047623E-2</v>
      </c>
      <c r="GJ92" s="185">
        <v>0</v>
      </c>
      <c r="GK92" s="184">
        <v>21</v>
      </c>
      <c r="GL92" s="185">
        <v>0.1721311475409836</v>
      </c>
      <c r="GM92" s="187" t="s">
        <v>232</v>
      </c>
      <c r="GN92" s="187" t="s">
        <v>232</v>
      </c>
      <c r="GO92" s="187" t="s">
        <v>232</v>
      </c>
      <c r="GP92" s="187" t="s">
        <v>232</v>
      </c>
      <c r="GQ92" s="187" t="s">
        <v>232</v>
      </c>
      <c r="GR92" s="184">
        <v>0</v>
      </c>
      <c r="GS92" s="185">
        <v>0</v>
      </c>
      <c r="GT92" s="187" t="s">
        <v>232</v>
      </c>
      <c r="GU92" s="187" t="s">
        <v>232</v>
      </c>
      <c r="GV92" s="187" t="s">
        <v>232</v>
      </c>
      <c r="GW92" s="187" t="s">
        <v>232</v>
      </c>
      <c r="GX92" s="187" t="s">
        <v>232</v>
      </c>
      <c r="GY92" s="184">
        <v>0</v>
      </c>
      <c r="GZ92" s="185">
        <v>0</v>
      </c>
      <c r="HA92" s="187" t="s">
        <v>232</v>
      </c>
      <c r="HB92" s="187" t="s">
        <v>232</v>
      </c>
      <c r="HC92" s="187" t="s">
        <v>232</v>
      </c>
      <c r="HD92" s="187" t="s">
        <v>232</v>
      </c>
      <c r="HE92" s="187" t="s">
        <v>232</v>
      </c>
      <c r="HF92" s="184">
        <v>0</v>
      </c>
      <c r="HG92" s="185">
        <v>0</v>
      </c>
      <c r="HH92" s="186">
        <v>9.3428571428571434</v>
      </c>
      <c r="HI92" s="184">
        <v>105</v>
      </c>
      <c r="HJ92" s="185">
        <v>0.86065573770491799</v>
      </c>
      <c r="HK92" s="185">
        <v>0.10344827586206896</v>
      </c>
      <c r="HL92" s="185">
        <v>0.63793103448275867</v>
      </c>
      <c r="HM92" s="185">
        <v>0.2413793103448276</v>
      </c>
      <c r="HN92" s="185">
        <v>1.7241379310344827E-2</v>
      </c>
      <c r="HO92" s="185">
        <v>0</v>
      </c>
      <c r="HP92" s="184">
        <v>116</v>
      </c>
      <c r="HQ92" s="185">
        <v>0.95081967213114749</v>
      </c>
      <c r="HR92" s="185">
        <v>0.38655462184873945</v>
      </c>
      <c r="HS92" s="185">
        <v>4.2016806722689072E-2</v>
      </c>
      <c r="HT92" s="185">
        <v>0</v>
      </c>
      <c r="HU92" s="185">
        <v>0.14285714285714285</v>
      </c>
      <c r="HV92" s="185">
        <v>8.4033613445378148E-3</v>
      </c>
      <c r="HW92" s="185">
        <v>2.5210084033613443E-2</v>
      </c>
      <c r="HX92" s="185">
        <v>0.12605042016806722</v>
      </c>
      <c r="HY92" s="185">
        <v>0.12605042016806722</v>
      </c>
      <c r="HZ92" s="185">
        <v>7.5630252100840331E-2</v>
      </c>
      <c r="IA92" s="185">
        <v>0.30252100840336132</v>
      </c>
      <c r="IB92" s="184">
        <v>119</v>
      </c>
      <c r="IC92" s="185">
        <v>0.97540983606557374</v>
      </c>
      <c r="ID92" s="186">
        <v>1.6168224299065421</v>
      </c>
      <c r="IE92" s="184">
        <v>107</v>
      </c>
      <c r="IF92" s="185">
        <v>0.87704918032786883</v>
      </c>
      <c r="IG92" s="185">
        <v>0.4344262295081967</v>
      </c>
      <c r="IH92" s="185">
        <v>0.99009900990099009</v>
      </c>
      <c r="II92" s="185">
        <v>9.9009900990099011E-3</v>
      </c>
      <c r="IJ92" s="184">
        <v>101</v>
      </c>
      <c r="IK92" s="185">
        <v>0.82786885245901642</v>
      </c>
      <c r="IL92" s="185">
        <v>0.8571428571428571</v>
      </c>
      <c r="IM92" s="185">
        <v>0.14285714285714285</v>
      </c>
      <c r="IN92" s="184">
        <v>28</v>
      </c>
      <c r="IO92" s="185">
        <v>0.22950819672131148</v>
      </c>
      <c r="IP92" s="185">
        <v>0.9452054794520548</v>
      </c>
      <c r="IQ92" s="185">
        <v>5.4794520547945209E-2</v>
      </c>
      <c r="IR92" s="184">
        <v>73</v>
      </c>
      <c r="IS92" s="185">
        <v>0.59836065573770492</v>
      </c>
      <c r="IT92" s="185">
        <v>1</v>
      </c>
      <c r="IU92" s="185">
        <v>0</v>
      </c>
      <c r="IV92" s="184">
        <v>96</v>
      </c>
      <c r="IW92" s="185">
        <v>0.78688524590163933</v>
      </c>
      <c r="IX92" s="185">
        <v>0.98888888888888893</v>
      </c>
      <c r="IY92" s="185">
        <v>1.1111111111111112E-2</v>
      </c>
      <c r="IZ92" s="184">
        <v>90</v>
      </c>
      <c r="JA92" s="185">
        <v>0.73770491803278693</v>
      </c>
      <c r="JB92" s="185">
        <v>0.18852459016393441</v>
      </c>
      <c r="JC92" s="185">
        <v>0.49557522123893805</v>
      </c>
      <c r="JD92" s="185">
        <v>0.50442477876106195</v>
      </c>
      <c r="JE92" s="184">
        <v>113</v>
      </c>
      <c r="JF92" s="185">
        <v>0.92622950819672134</v>
      </c>
      <c r="JG92" s="185">
        <v>9.8039215686274508E-3</v>
      </c>
      <c r="JH92" s="185">
        <v>0.1176470588235294</v>
      </c>
      <c r="JI92" s="185">
        <v>0.30392156862745096</v>
      </c>
      <c r="JJ92" s="185">
        <v>0.47058823529411759</v>
      </c>
      <c r="JK92" s="185">
        <v>9.8039215686274495E-2</v>
      </c>
      <c r="JL92" s="184">
        <v>102</v>
      </c>
      <c r="JM92" s="185">
        <v>0.83606557377049184</v>
      </c>
      <c r="JN92" s="184">
        <v>96</v>
      </c>
      <c r="JO92" s="185">
        <v>0.78688524590163933</v>
      </c>
      <c r="JP92" s="185">
        <v>0</v>
      </c>
      <c r="JQ92" s="185">
        <v>0.25</v>
      </c>
      <c r="JR92" s="185">
        <v>0</v>
      </c>
      <c r="JS92" s="185">
        <v>0</v>
      </c>
      <c r="JT92" s="185">
        <v>0.75</v>
      </c>
      <c r="JU92" s="184">
        <v>4</v>
      </c>
      <c r="JV92" s="185">
        <v>3.2786885245901641E-2</v>
      </c>
      <c r="JW92" s="185">
        <v>1.834862385321101E-2</v>
      </c>
      <c r="JX92" s="185">
        <v>0</v>
      </c>
      <c r="JY92" s="185">
        <v>2.7522935779816515E-2</v>
      </c>
      <c r="JZ92" s="185">
        <v>0.94495412844036708</v>
      </c>
      <c r="KA92" s="185">
        <v>9.1743119266055051E-3</v>
      </c>
      <c r="KB92" s="184">
        <v>109</v>
      </c>
      <c r="KC92" s="185">
        <v>0.89344262295081966</v>
      </c>
      <c r="KD92" s="185">
        <v>0.88888888888888884</v>
      </c>
      <c r="KE92" s="185">
        <v>8.0808080808080801E-2</v>
      </c>
      <c r="KF92" s="185">
        <v>1.01010101010101E-2</v>
      </c>
      <c r="KG92" s="185">
        <v>1.01010101010101E-2</v>
      </c>
      <c r="KH92" s="185">
        <v>1.01010101010101E-2</v>
      </c>
      <c r="KI92" s="185">
        <v>1.01010101010101E-2</v>
      </c>
      <c r="KJ92" s="185">
        <v>0</v>
      </c>
      <c r="KK92" s="185">
        <v>0</v>
      </c>
      <c r="KL92" s="185">
        <v>0</v>
      </c>
      <c r="KM92" s="184">
        <v>99</v>
      </c>
      <c r="KN92" s="188">
        <v>0.81147540983606559</v>
      </c>
    </row>
    <row r="93" spans="1:300" s="150" customFormat="1" ht="24" customHeight="1" x14ac:dyDescent="0.25">
      <c r="A93" s="173">
        <v>366</v>
      </c>
      <c r="B93" s="174" t="s">
        <v>304</v>
      </c>
      <c r="C93" s="175" t="s">
        <v>5</v>
      </c>
      <c r="D93" s="175" t="s">
        <v>0</v>
      </c>
      <c r="E93" s="176">
        <v>17</v>
      </c>
      <c r="F93" s="177">
        <v>0.1764705882352941</v>
      </c>
      <c r="G93" s="177">
        <v>0.82352941176470595</v>
      </c>
      <c r="H93" s="176">
        <v>17</v>
      </c>
      <c r="I93" s="177">
        <v>1</v>
      </c>
      <c r="J93" s="177">
        <v>0.5714285714285714</v>
      </c>
      <c r="K93" s="177">
        <v>0.42857142857142855</v>
      </c>
      <c r="L93" s="176">
        <v>14</v>
      </c>
      <c r="M93" s="177">
        <v>0.82352941176470584</v>
      </c>
      <c r="N93" s="177">
        <v>0.44444444444444448</v>
      </c>
      <c r="O93" s="177">
        <v>0.55555555555555558</v>
      </c>
      <c r="P93" s="176">
        <v>9</v>
      </c>
      <c r="Q93" s="177">
        <v>0.52941176470588236</v>
      </c>
      <c r="R93" s="177">
        <v>0.94117647058823528</v>
      </c>
      <c r="S93" s="177">
        <v>0</v>
      </c>
      <c r="T93" s="177">
        <v>0</v>
      </c>
      <c r="U93" s="177">
        <v>0</v>
      </c>
      <c r="V93" s="177">
        <v>0</v>
      </c>
      <c r="W93" s="177">
        <v>0</v>
      </c>
      <c r="X93" s="177">
        <v>0</v>
      </c>
      <c r="Y93" s="177">
        <v>0.11764705882352941</v>
      </c>
      <c r="Z93" s="177">
        <v>0.1764705882352941</v>
      </c>
      <c r="AA93" s="177">
        <v>0</v>
      </c>
      <c r="AB93" s="177">
        <v>0</v>
      </c>
      <c r="AC93" s="177">
        <v>0</v>
      </c>
      <c r="AD93" s="176">
        <v>17</v>
      </c>
      <c r="AE93" s="177">
        <v>1</v>
      </c>
      <c r="AF93" s="177">
        <v>0.82352941176470584</v>
      </c>
      <c r="AG93" s="176">
        <v>14</v>
      </c>
      <c r="AH93" s="177">
        <v>0.70588235294117641</v>
      </c>
      <c r="AI93" s="177">
        <v>0</v>
      </c>
      <c r="AJ93" s="177">
        <v>5.8823529411764705E-2</v>
      </c>
      <c r="AK93" s="177">
        <v>0.76470588235294112</v>
      </c>
      <c r="AL93" s="177">
        <v>0.52941176470588225</v>
      </c>
      <c r="AM93" s="177">
        <v>0.70588235294117641</v>
      </c>
      <c r="AN93" s="177">
        <v>0.58823529411764708</v>
      </c>
      <c r="AO93" s="177">
        <v>0.41176470588235298</v>
      </c>
      <c r="AP93" s="177">
        <v>0.11764705882352941</v>
      </c>
      <c r="AQ93" s="177">
        <v>5.8823529411764705E-2</v>
      </c>
      <c r="AR93" s="176">
        <v>17</v>
      </c>
      <c r="AS93" s="177">
        <v>1</v>
      </c>
      <c r="AT93" s="178">
        <v>9.882352941176471</v>
      </c>
      <c r="AU93" s="176">
        <v>17</v>
      </c>
      <c r="AV93" s="177">
        <v>1</v>
      </c>
      <c r="AW93" s="178">
        <v>9.8235294117647065</v>
      </c>
      <c r="AX93" s="176">
        <v>17</v>
      </c>
      <c r="AY93" s="177">
        <v>1</v>
      </c>
      <c r="AZ93" s="178">
        <v>9.764705882352942</v>
      </c>
      <c r="BA93" s="176">
        <v>17</v>
      </c>
      <c r="BB93" s="177">
        <v>1</v>
      </c>
      <c r="BC93" s="177">
        <v>0.52941176470588225</v>
      </c>
      <c r="BD93" s="177">
        <v>0.29411764705882354</v>
      </c>
      <c r="BE93" s="177">
        <v>5.8823529411764705E-2</v>
      </c>
      <c r="BF93" s="177">
        <v>0.11764705882352941</v>
      </c>
      <c r="BG93" s="177">
        <v>0</v>
      </c>
      <c r="BH93" s="176">
        <v>17</v>
      </c>
      <c r="BI93" s="177">
        <v>1</v>
      </c>
      <c r="BJ93" s="177">
        <v>0.82352941176470595</v>
      </c>
      <c r="BK93" s="177">
        <v>0.1764705882352941</v>
      </c>
      <c r="BL93" s="177">
        <v>0</v>
      </c>
      <c r="BM93" s="177">
        <v>0</v>
      </c>
      <c r="BN93" s="177">
        <v>0</v>
      </c>
      <c r="BO93" s="176">
        <v>17</v>
      </c>
      <c r="BP93" s="177">
        <v>1</v>
      </c>
      <c r="BQ93" s="177">
        <v>0.76470588235294112</v>
      </c>
      <c r="BR93" s="177">
        <v>0.1764705882352941</v>
      </c>
      <c r="BS93" s="177">
        <v>5.8823529411764705E-2</v>
      </c>
      <c r="BT93" s="177">
        <v>0</v>
      </c>
      <c r="BU93" s="177">
        <v>0</v>
      </c>
      <c r="BV93" s="176">
        <v>17</v>
      </c>
      <c r="BW93" s="177">
        <v>1</v>
      </c>
      <c r="BX93" s="177">
        <v>0.8125</v>
      </c>
      <c r="BY93" s="177">
        <v>0.1875</v>
      </c>
      <c r="BZ93" s="177">
        <v>0</v>
      </c>
      <c r="CA93" s="177">
        <v>0</v>
      </c>
      <c r="CB93" s="177">
        <v>0</v>
      </c>
      <c r="CC93" s="176">
        <v>16</v>
      </c>
      <c r="CD93" s="177">
        <v>0.94117647058823528</v>
      </c>
      <c r="CE93" s="177">
        <v>0.46666666666666673</v>
      </c>
      <c r="CF93" s="177">
        <v>0.33333333333333337</v>
      </c>
      <c r="CG93" s="177">
        <v>6.6666666666666666E-2</v>
      </c>
      <c r="CH93" s="177">
        <v>0.13333333333333333</v>
      </c>
      <c r="CI93" s="177">
        <v>0</v>
      </c>
      <c r="CJ93" s="176">
        <v>15</v>
      </c>
      <c r="CK93" s="177">
        <v>0.88235294117647056</v>
      </c>
      <c r="CL93" s="177">
        <v>0.6470588235294118</v>
      </c>
      <c r="CM93" s="177">
        <v>0.23529411764705882</v>
      </c>
      <c r="CN93" s="177">
        <v>0.11764705882352941</v>
      </c>
      <c r="CO93" s="177">
        <v>0</v>
      </c>
      <c r="CP93" s="177">
        <v>0</v>
      </c>
      <c r="CQ93" s="176">
        <v>17</v>
      </c>
      <c r="CR93" s="177">
        <v>1</v>
      </c>
      <c r="CS93" s="177">
        <v>0.66666666666666674</v>
      </c>
      <c r="CT93" s="177">
        <v>0.33333333333333337</v>
      </c>
      <c r="CU93" s="177">
        <v>0</v>
      </c>
      <c r="CV93" s="177">
        <v>0</v>
      </c>
      <c r="CW93" s="177">
        <v>0</v>
      </c>
      <c r="CX93" s="176">
        <v>3</v>
      </c>
      <c r="CY93" s="177">
        <v>0.17647058823529413</v>
      </c>
      <c r="CZ93" s="177">
        <v>0.66666666666666674</v>
      </c>
      <c r="DA93" s="177">
        <v>0.33333333333333337</v>
      </c>
      <c r="DB93" s="177">
        <v>0</v>
      </c>
      <c r="DC93" s="177">
        <v>0</v>
      </c>
      <c r="DD93" s="177">
        <v>0</v>
      </c>
      <c r="DE93" s="176">
        <v>3</v>
      </c>
      <c r="DF93" s="177">
        <v>0.17647058823529413</v>
      </c>
      <c r="DG93" s="177">
        <v>0.4</v>
      </c>
      <c r="DH93" s="177">
        <v>0.53333333333333333</v>
      </c>
      <c r="DI93" s="177">
        <v>6.6666666666666666E-2</v>
      </c>
      <c r="DJ93" s="177">
        <v>0</v>
      </c>
      <c r="DK93" s="177">
        <v>0</v>
      </c>
      <c r="DL93" s="176">
        <v>15</v>
      </c>
      <c r="DM93" s="177">
        <v>0.88235294117647056</v>
      </c>
      <c r="DN93" s="177">
        <v>0.42857142857142855</v>
      </c>
      <c r="DO93" s="177">
        <v>0.5714285714285714</v>
      </c>
      <c r="DP93" s="177">
        <v>0</v>
      </c>
      <c r="DQ93" s="177">
        <v>0</v>
      </c>
      <c r="DR93" s="177">
        <v>0</v>
      </c>
      <c r="DS93" s="176">
        <v>14</v>
      </c>
      <c r="DT93" s="177">
        <v>0.82352941176470584</v>
      </c>
      <c r="DU93" s="177">
        <v>0.5</v>
      </c>
      <c r="DV93" s="177">
        <v>0.375</v>
      </c>
      <c r="DW93" s="177">
        <v>0.125</v>
      </c>
      <c r="DX93" s="177">
        <v>0</v>
      </c>
      <c r="DY93" s="177">
        <v>0</v>
      </c>
      <c r="DZ93" s="176">
        <v>8</v>
      </c>
      <c r="EA93" s="177">
        <v>0.47058823529411764</v>
      </c>
      <c r="EB93" s="177">
        <v>0.5714285714285714</v>
      </c>
      <c r="EC93" s="177">
        <v>0.2857142857142857</v>
      </c>
      <c r="ED93" s="177">
        <v>0.14285714285714285</v>
      </c>
      <c r="EE93" s="177">
        <v>0</v>
      </c>
      <c r="EF93" s="177">
        <v>0</v>
      </c>
      <c r="EG93" s="176">
        <v>7</v>
      </c>
      <c r="EH93" s="177">
        <v>0.41176470588235292</v>
      </c>
      <c r="EI93" s="177">
        <v>0.94117647058823528</v>
      </c>
      <c r="EJ93" s="177">
        <v>5.8823529411764705E-2</v>
      </c>
      <c r="EK93" s="177">
        <v>0</v>
      </c>
      <c r="EL93" s="177">
        <v>0</v>
      </c>
      <c r="EM93" s="177">
        <v>0</v>
      </c>
      <c r="EN93" s="176">
        <v>17</v>
      </c>
      <c r="EO93" s="177">
        <v>1</v>
      </c>
      <c r="EP93" s="177">
        <v>0.7142857142857143</v>
      </c>
      <c r="EQ93" s="177">
        <v>0.14285714285714285</v>
      </c>
      <c r="ER93" s="177">
        <v>0.14285714285714285</v>
      </c>
      <c r="ES93" s="177">
        <v>0</v>
      </c>
      <c r="ET93" s="177">
        <v>0</v>
      </c>
      <c r="EU93" s="176">
        <v>7</v>
      </c>
      <c r="EV93" s="177">
        <v>0.41176470588235292</v>
      </c>
      <c r="EW93" s="177">
        <v>0.5</v>
      </c>
      <c r="EX93" s="177">
        <v>0.33333333333333337</v>
      </c>
      <c r="EY93" s="177">
        <v>0.16666666666666669</v>
      </c>
      <c r="EZ93" s="177">
        <v>0</v>
      </c>
      <c r="FA93" s="177">
        <v>0</v>
      </c>
      <c r="FB93" s="176">
        <v>6</v>
      </c>
      <c r="FC93" s="177">
        <v>0.35294117647058826</v>
      </c>
      <c r="FD93" s="177">
        <v>0.91666666666666685</v>
      </c>
      <c r="FE93" s="177">
        <v>8.3333333333333343E-2</v>
      </c>
      <c r="FF93" s="177">
        <v>0</v>
      </c>
      <c r="FG93" s="177">
        <v>0</v>
      </c>
      <c r="FH93" s="177">
        <v>0</v>
      </c>
      <c r="FI93" s="176">
        <v>12</v>
      </c>
      <c r="FJ93" s="177">
        <v>0.70588235294117652</v>
      </c>
      <c r="FK93" s="177">
        <v>0.92307692307692302</v>
      </c>
      <c r="FL93" s="177">
        <v>7.6923076923076927E-2</v>
      </c>
      <c r="FM93" s="177">
        <v>0</v>
      </c>
      <c r="FN93" s="177">
        <v>0</v>
      </c>
      <c r="FO93" s="177">
        <v>0</v>
      </c>
      <c r="FP93" s="176">
        <v>13</v>
      </c>
      <c r="FQ93" s="177">
        <v>0.76470588235294112</v>
      </c>
      <c r="FR93" s="177">
        <v>0.33333333333333337</v>
      </c>
      <c r="FS93" s="177">
        <v>0.33333333333333337</v>
      </c>
      <c r="FT93" s="177">
        <v>0.33333333333333337</v>
      </c>
      <c r="FU93" s="177">
        <v>0</v>
      </c>
      <c r="FV93" s="177">
        <v>0</v>
      </c>
      <c r="FW93" s="176">
        <v>3</v>
      </c>
      <c r="FX93" s="177">
        <v>0.17647058823529413</v>
      </c>
      <c r="FY93" s="177">
        <v>0.33333333333333337</v>
      </c>
      <c r="FZ93" s="177">
        <v>0.66666666666666674</v>
      </c>
      <c r="GA93" s="177">
        <v>0</v>
      </c>
      <c r="GB93" s="177">
        <v>0</v>
      </c>
      <c r="GC93" s="177">
        <v>0</v>
      </c>
      <c r="GD93" s="176">
        <v>6</v>
      </c>
      <c r="GE93" s="177">
        <v>0.35294117647058826</v>
      </c>
      <c r="GF93" s="177">
        <v>0.7142857142857143</v>
      </c>
      <c r="GG93" s="177">
        <v>0.14285714285714285</v>
      </c>
      <c r="GH93" s="177">
        <v>0.14285714285714285</v>
      </c>
      <c r="GI93" s="177">
        <v>0</v>
      </c>
      <c r="GJ93" s="177">
        <v>0</v>
      </c>
      <c r="GK93" s="176">
        <v>7</v>
      </c>
      <c r="GL93" s="177">
        <v>0.41176470588235292</v>
      </c>
      <c r="GM93" s="179" t="s">
        <v>232</v>
      </c>
      <c r="GN93" s="179" t="s">
        <v>232</v>
      </c>
      <c r="GO93" s="179" t="s">
        <v>232</v>
      </c>
      <c r="GP93" s="179" t="s">
        <v>232</v>
      </c>
      <c r="GQ93" s="179" t="s">
        <v>232</v>
      </c>
      <c r="GR93" s="176">
        <v>0</v>
      </c>
      <c r="GS93" s="177">
        <v>0</v>
      </c>
      <c r="GT93" s="179" t="s">
        <v>232</v>
      </c>
      <c r="GU93" s="179" t="s">
        <v>232</v>
      </c>
      <c r="GV93" s="179" t="s">
        <v>232</v>
      </c>
      <c r="GW93" s="179" t="s">
        <v>232</v>
      </c>
      <c r="GX93" s="179" t="s">
        <v>232</v>
      </c>
      <c r="GY93" s="176">
        <v>0</v>
      </c>
      <c r="GZ93" s="177">
        <v>0</v>
      </c>
      <c r="HA93" s="179" t="s">
        <v>232</v>
      </c>
      <c r="HB93" s="179" t="s">
        <v>232</v>
      </c>
      <c r="HC93" s="179" t="s">
        <v>232</v>
      </c>
      <c r="HD93" s="179" t="s">
        <v>232</v>
      </c>
      <c r="HE93" s="179" t="s">
        <v>232</v>
      </c>
      <c r="HF93" s="176">
        <v>0</v>
      </c>
      <c r="HG93" s="177">
        <v>0</v>
      </c>
      <c r="HH93" s="178">
        <v>9.375</v>
      </c>
      <c r="HI93" s="176">
        <v>16</v>
      </c>
      <c r="HJ93" s="177">
        <v>0.94117647058823528</v>
      </c>
      <c r="HK93" s="177">
        <v>0</v>
      </c>
      <c r="HL93" s="177">
        <v>0.70588235294117641</v>
      </c>
      <c r="HM93" s="177">
        <v>0.1764705882352941</v>
      </c>
      <c r="HN93" s="177">
        <v>5.8823529411764705E-2</v>
      </c>
      <c r="HO93" s="177">
        <v>5.8823529411764705E-2</v>
      </c>
      <c r="HP93" s="176">
        <v>17</v>
      </c>
      <c r="HQ93" s="177">
        <v>1</v>
      </c>
      <c r="HR93" s="177">
        <v>0.3125</v>
      </c>
      <c r="HS93" s="177">
        <v>6.25E-2</v>
      </c>
      <c r="HT93" s="177">
        <v>6.25E-2</v>
      </c>
      <c r="HU93" s="177">
        <v>0.125</v>
      </c>
      <c r="HV93" s="177">
        <v>6.25E-2</v>
      </c>
      <c r="HW93" s="177">
        <v>0</v>
      </c>
      <c r="HX93" s="177">
        <v>0.125</v>
      </c>
      <c r="HY93" s="177">
        <v>0.1875</v>
      </c>
      <c r="HZ93" s="177">
        <v>6.25E-2</v>
      </c>
      <c r="IA93" s="177">
        <v>0.3125</v>
      </c>
      <c r="IB93" s="176">
        <v>16</v>
      </c>
      <c r="IC93" s="177">
        <v>0.94117647058823528</v>
      </c>
      <c r="ID93" s="178">
        <v>3.2142857142857144</v>
      </c>
      <c r="IE93" s="176">
        <v>14</v>
      </c>
      <c r="IF93" s="177">
        <v>0.82352941176470584</v>
      </c>
      <c r="IG93" s="177">
        <v>0.47058823529411764</v>
      </c>
      <c r="IH93" s="177">
        <v>1</v>
      </c>
      <c r="II93" s="177">
        <v>0</v>
      </c>
      <c r="IJ93" s="176">
        <v>17</v>
      </c>
      <c r="IK93" s="177">
        <v>1</v>
      </c>
      <c r="IL93" s="177">
        <v>0.87500000000000011</v>
      </c>
      <c r="IM93" s="177">
        <v>0.125</v>
      </c>
      <c r="IN93" s="176">
        <v>8</v>
      </c>
      <c r="IO93" s="177">
        <v>0.47058823529411764</v>
      </c>
      <c r="IP93" s="177">
        <v>0.89999999999999991</v>
      </c>
      <c r="IQ93" s="177">
        <v>9.9999999999999992E-2</v>
      </c>
      <c r="IR93" s="176">
        <v>10</v>
      </c>
      <c r="IS93" s="177">
        <v>0.58823529411764708</v>
      </c>
      <c r="IT93" s="177">
        <v>1</v>
      </c>
      <c r="IU93" s="177">
        <v>0</v>
      </c>
      <c r="IV93" s="176">
        <v>15</v>
      </c>
      <c r="IW93" s="177">
        <v>0.88235294117647056</v>
      </c>
      <c r="IX93" s="177">
        <v>1</v>
      </c>
      <c r="IY93" s="177">
        <v>0</v>
      </c>
      <c r="IZ93" s="176">
        <v>16</v>
      </c>
      <c r="JA93" s="177">
        <v>0.94117647058823528</v>
      </c>
      <c r="JB93" s="177">
        <v>0.23529411764705882</v>
      </c>
      <c r="JC93" s="177">
        <v>0.47058823529411764</v>
      </c>
      <c r="JD93" s="177">
        <v>0.52941176470588225</v>
      </c>
      <c r="JE93" s="176">
        <v>17</v>
      </c>
      <c r="JF93" s="177">
        <v>1</v>
      </c>
      <c r="JG93" s="177">
        <v>0.29411764705882354</v>
      </c>
      <c r="JH93" s="177">
        <v>0.41176470588235298</v>
      </c>
      <c r="JI93" s="177">
        <v>0.23529411764705882</v>
      </c>
      <c r="JJ93" s="177">
        <v>5.8823529411764705E-2</v>
      </c>
      <c r="JK93" s="177">
        <v>0</v>
      </c>
      <c r="JL93" s="176">
        <v>17</v>
      </c>
      <c r="JM93" s="177">
        <v>1</v>
      </c>
      <c r="JN93" s="176">
        <v>11</v>
      </c>
      <c r="JO93" s="177">
        <v>0.6470588235294118</v>
      </c>
      <c r="JP93" s="179">
        <v>0</v>
      </c>
      <c r="JQ93" s="179">
        <v>0</v>
      </c>
      <c r="JR93" s="179">
        <v>0.25</v>
      </c>
      <c r="JS93" s="179">
        <v>0.75</v>
      </c>
      <c r="JT93" s="179">
        <v>0</v>
      </c>
      <c r="JU93" s="176">
        <v>4</v>
      </c>
      <c r="JV93" s="177">
        <v>0.23529411764705882</v>
      </c>
      <c r="JW93" s="177">
        <v>0.11764705882352941</v>
      </c>
      <c r="JX93" s="177">
        <v>0</v>
      </c>
      <c r="JY93" s="177">
        <v>0</v>
      </c>
      <c r="JZ93" s="177">
        <v>0.88235294117647045</v>
      </c>
      <c r="KA93" s="177">
        <v>0</v>
      </c>
      <c r="KB93" s="176">
        <v>17</v>
      </c>
      <c r="KC93" s="177">
        <v>1</v>
      </c>
      <c r="KD93" s="177">
        <v>0.88235294117647045</v>
      </c>
      <c r="KE93" s="177">
        <v>0</v>
      </c>
      <c r="KF93" s="177">
        <v>0</v>
      </c>
      <c r="KG93" s="177">
        <v>0</v>
      </c>
      <c r="KH93" s="177">
        <v>0</v>
      </c>
      <c r="KI93" s="177">
        <v>5.8823529411764705E-2</v>
      </c>
      <c r="KJ93" s="177">
        <v>5.8823529411764705E-2</v>
      </c>
      <c r="KK93" s="177">
        <v>0</v>
      </c>
      <c r="KL93" s="177">
        <v>5.8823529411764705E-2</v>
      </c>
      <c r="KM93" s="176">
        <v>17</v>
      </c>
      <c r="KN93" s="180">
        <v>1</v>
      </c>
    </row>
    <row r="94" spans="1:300" s="150" customFormat="1" ht="24" customHeight="1" x14ac:dyDescent="0.25">
      <c r="A94" s="181">
        <v>551</v>
      </c>
      <c r="B94" s="182" t="s">
        <v>321</v>
      </c>
      <c r="C94" s="183" t="s">
        <v>6</v>
      </c>
      <c r="D94" s="183" t="s">
        <v>1</v>
      </c>
      <c r="E94" s="184">
        <v>45</v>
      </c>
      <c r="F94" s="185">
        <v>0.33333333333333337</v>
      </c>
      <c r="G94" s="185">
        <v>0.66666666666666674</v>
      </c>
      <c r="H94" s="184">
        <v>45</v>
      </c>
      <c r="I94" s="185">
        <v>1</v>
      </c>
      <c r="J94" s="185">
        <v>0.74193548387096775</v>
      </c>
      <c r="K94" s="185">
        <v>0.25806451612903225</v>
      </c>
      <c r="L94" s="184">
        <v>31</v>
      </c>
      <c r="M94" s="185">
        <v>0.68888888888888888</v>
      </c>
      <c r="N94" s="185">
        <v>0.29032258064516131</v>
      </c>
      <c r="O94" s="185">
        <v>0.70967741935483875</v>
      </c>
      <c r="P94" s="184">
        <v>31</v>
      </c>
      <c r="Q94" s="185">
        <v>0.68888888888888888</v>
      </c>
      <c r="R94" s="185">
        <v>0.55555555555555558</v>
      </c>
      <c r="S94" s="185">
        <v>0.64444444444444438</v>
      </c>
      <c r="T94" s="185">
        <v>0</v>
      </c>
      <c r="U94" s="185">
        <v>2.2222222222222223E-2</v>
      </c>
      <c r="V94" s="185">
        <v>0.13333333333333333</v>
      </c>
      <c r="W94" s="185">
        <v>0</v>
      </c>
      <c r="X94" s="185">
        <v>2.2222222222222223E-2</v>
      </c>
      <c r="Y94" s="185">
        <v>0.26666666666666666</v>
      </c>
      <c r="Z94" s="185">
        <v>0.13333333333333333</v>
      </c>
      <c r="AA94" s="185">
        <v>6.6666666666666666E-2</v>
      </c>
      <c r="AB94" s="185">
        <v>0</v>
      </c>
      <c r="AC94" s="185">
        <v>4.4444444444444446E-2</v>
      </c>
      <c r="AD94" s="184">
        <v>45</v>
      </c>
      <c r="AE94" s="185">
        <v>1</v>
      </c>
      <c r="AF94" s="185">
        <v>0.9555555555555556</v>
      </c>
      <c r="AG94" s="184">
        <v>43</v>
      </c>
      <c r="AH94" s="185">
        <v>0.74999999999999989</v>
      </c>
      <c r="AI94" s="185">
        <v>4.5454545454545449E-2</v>
      </c>
      <c r="AJ94" s="185">
        <v>6.8181818181818177E-2</v>
      </c>
      <c r="AK94" s="185">
        <v>0.45454545454545453</v>
      </c>
      <c r="AL94" s="185">
        <v>0.52272727272727271</v>
      </c>
      <c r="AM94" s="185">
        <v>0.61363636363636365</v>
      </c>
      <c r="AN94" s="185">
        <v>0.31818181818181818</v>
      </c>
      <c r="AO94" s="185">
        <v>0.20454545454545453</v>
      </c>
      <c r="AP94" s="185">
        <v>0.15909090909090909</v>
      </c>
      <c r="AQ94" s="185">
        <v>9.0909090909090898E-2</v>
      </c>
      <c r="AR94" s="184">
        <v>44</v>
      </c>
      <c r="AS94" s="185">
        <v>0.97777777777777775</v>
      </c>
      <c r="AT94" s="186">
        <v>9.9111111111111114</v>
      </c>
      <c r="AU94" s="184">
        <v>45</v>
      </c>
      <c r="AV94" s="185">
        <v>1</v>
      </c>
      <c r="AW94" s="186">
        <v>9.9777777777777779</v>
      </c>
      <c r="AX94" s="184">
        <v>45</v>
      </c>
      <c r="AY94" s="185">
        <v>1</v>
      </c>
      <c r="AZ94" s="186">
        <v>9.8666666666666671</v>
      </c>
      <c r="BA94" s="184">
        <v>45</v>
      </c>
      <c r="BB94" s="185">
        <v>1</v>
      </c>
      <c r="BC94" s="185">
        <v>0.6</v>
      </c>
      <c r="BD94" s="185">
        <v>0.31111111111111112</v>
      </c>
      <c r="BE94" s="185">
        <v>4.4444444444444446E-2</v>
      </c>
      <c r="BF94" s="185">
        <v>4.4444444444444446E-2</v>
      </c>
      <c r="BG94" s="185">
        <v>0</v>
      </c>
      <c r="BH94" s="184">
        <v>45</v>
      </c>
      <c r="BI94" s="185">
        <v>1</v>
      </c>
      <c r="BJ94" s="185">
        <v>0.86363636363636354</v>
      </c>
      <c r="BK94" s="185">
        <v>0.11363636363636363</v>
      </c>
      <c r="BL94" s="185">
        <v>2.2727272727272724E-2</v>
      </c>
      <c r="BM94" s="185">
        <v>0</v>
      </c>
      <c r="BN94" s="185">
        <v>0</v>
      </c>
      <c r="BO94" s="184">
        <v>44</v>
      </c>
      <c r="BP94" s="185">
        <v>0.97777777777777775</v>
      </c>
      <c r="BQ94" s="185">
        <v>0.75555555555555554</v>
      </c>
      <c r="BR94" s="185">
        <v>0.24444444444444446</v>
      </c>
      <c r="BS94" s="185">
        <v>0</v>
      </c>
      <c r="BT94" s="185">
        <v>0</v>
      </c>
      <c r="BU94" s="185">
        <v>0</v>
      </c>
      <c r="BV94" s="184">
        <v>45</v>
      </c>
      <c r="BW94" s="185">
        <v>1</v>
      </c>
      <c r="BX94" s="185">
        <v>0.84090909090909083</v>
      </c>
      <c r="BY94" s="185">
        <v>0.13636363636363635</v>
      </c>
      <c r="BZ94" s="185">
        <v>2.2727272727272724E-2</v>
      </c>
      <c r="CA94" s="185">
        <v>0</v>
      </c>
      <c r="CB94" s="185">
        <v>0</v>
      </c>
      <c r="CC94" s="184">
        <v>44</v>
      </c>
      <c r="CD94" s="185">
        <v>0.97777777777777775</v>
      </c>
      <c r="CE94" s="185">
        <v>0.79487179487179482</v>
      </c>
      <c r="CF94" s="185">
        <v>0.10256410256410256</v>
      </c>
      <c r="CG94" s="185">
        <v>0.10256410256410256</v>
      </c>
      <c r="CH94" s="185">
        <v>0</v>
      </c>
      <c r="CI94" s="185">
        <v>0</v>
      </c>
      <c r="CJ94" s="184">
        <v>39</v>
      </c>
      <c r="CK94" s="185">
        <v>0.8666666666666667</v>
      </c>
      <c r="CL94" s="185">
        <v>0.82222222222222219</v>
      </c>
      <c r="CM94" s="185">
        <v>0.15555555555555556</v>
      </c>
      <c r="CN94" s="185">
        <v>2.2222222222222223E-2</v>
      </c>
      <c r="CO94" s="185">
        <v>0</v>
      </c>
      <c r="CP94" s="185">
        <v>0</v>
      </c>
      <c r="CQ94" s="184">
        <v>45</v>
      </c>
      <c r="CR94" s="185">
        <v>1</v>
      </c>
      <c r="CS94" s="185">
        <v>0.78571428571428581</v>
      </c>
      <c r="CT94" s="185">
        <v>3.5714285714285712E-2</v>
      </c>
      <c r="CU94" s="185">
        <v>7.1428571428571425E-2</v>
      </c>
      <c r="CV94" s="185">
        <v>3.5714285714285712E-2</v>
      </c>
      <c r="CW94" s="185">
        <v>7.1428571428571425E-2</v>
      </c>
      <c r="CX94" s="184">
        <v>28</v>
      </c>
      <c r="CY94" s="185">
        <v>0.62222222222222223</v>
      </c>
      <c r="CZ94" s="185">
        <v>0.76190476190476197</v>
      </c>
      <c r="DA94" s="185">
        <v>9.5238095238095247E-2</v>
      </c>
      <c r="DB94" s="185">
        <v>9.5238095238095247E-2</v>
      </c>
      <c r="DC94" s="185">
        <v>4.7619047619047623E-2</v>
      </c>
      <c r="DD94" s="185">
        <v>0</v>
      </c>
      <c r="DE94" s="184">
        <v>21</v>
      </c>
      <c r="DF94" s="185">
        <v>0.46666666666666667</v>
      </c>
      <c r="DG94" s="185">
        <v>0.5625</v>
      </c>
      <c r="DH94" s="185">
        <v>0.34375</v>
      </c>
      <c r="DI94" s="185">
        <v>0</v>
      </c>
      <c r="DJ94" s="185">
        <v>6.25E-2</v>
      </c>
      <c r="DK94" s="185">
        <v>3.125E-2</v>
      </c>
      <c r="DL94" s="184">
        <v>32</v>
      </c>
      <c r="DM94" s="185">
        <v>0.71111111111111114</v>
      </c>
      <c r="DN94" s="185">
        <v>0.51515151515151514</v>
      </c>
      <c r="DO94" s="185">
        <v>0.39393939393939392</v>
      </c>
      <c r="DP94" s="185">
        <v>6.0606060606060608E-2</v>
      </c>
      <c r="DQ94" s="185">
        <v>3.0303030303030304E-2</v>
      </c>
      <c r="DR94" s="185">
        <v>0</v>
      </c>
      <c r="DS94" s="184">
        <v>33</v>
      </c>
      <c r="DT94" s="185">
        <v>0.73333333333333328</v>
      </c>
      <c r="DU94" s="185">
        <v>0.54166666666666663</v>
      </c>
      <c r="DV94" s="185">
        <v>0.41666666666666669</v>
      </c>
      <c r="DW94" s="185">
        <v>4.1666666666666671E-2</v>
      </c>
      <c r="DX94" s="185">
        <v>0</v>
      </c>
      <c r="DY94" s="185">
        <v>0</v>
      </c>
      <c r="DZ94" s="184">
        <v>24</v>
      </c>
      <c r="EA94" s="185">
        <v>0.53333333333333333</v>
      </c>
      <c r="EB94" s="185">
        <v>0.63157894736842102</v>
      </c>
      <c r="EC94" s="185">
        <v>0.26315789473684215</v>
      </c>
      <c r="ED94" s="185">
        <v>5.2631578947368425E-2</v>
      </c>
      <c r="EE94" s="185">
        <v>5.2631578947368425E-2</v>
      </c>
      <c r="EF94" s="185">
        <v>0</v>
      </c>
      <c r="EG94" s="184">
        <v>19</v>
      </c>
      <c r="EH94" s="185">
        <v>0.42222222222222222</v>
      </c>
      <c r="EI94" s="185">
        <v>0.88372093023255816</v>
      </c>
      <c r="EJ94" s="185">
        <v>6.9767441860465115E-2</v>
      </c>
      <c r="EK94" s="185">
        <v>2.3255813953488372E-2</v>
      </c>
      <c r="EL94" s="185">
        <v>2.3255813953488372E-2</v>
      </c>
      <c r="EM94" s="185">
        <v>0</v>
      </c>
      <c r="EN94" s="184">
        <v>43</v>
      </c>
      <c r="EO94" s="185">
        <v>0.9555555555555556</v>
      </c>
      <c r="EP94" s="185">
        <v>0.58333333333333337</v>
      </c>
      <c r="EQ94" s="185">
        <v>0.25</v>
      </c>
      <c r="ER94" s="185">
        <v>0.125</v>
      </c>
      <c r="ES94" s="185">
        <v>4.1666666666666671E-2</v>
      </c>
      <c r="ET94" s="185">
        <v>0</v>
      </c>
      <c r="EU94" s="184">
        <v>24</v>
      </c>
      <c r="EV94" s="185">
        <v>0.53333333333333333</v>
      </c>
      <c r="EW94" s="185">
        <v>0.65384615384615385</v>
      </c>
      <c r="EX94" s="185">
        <v>0.19230769230769232</v>
      </c>
      <c r="EY94" s="185">
        <v>0.11538461538461538</v>
      </c>
      <c r="EZ94" s="185">
        <v>3.8461538461538464E-2</v>
      </c>
      <c r="FA94" s="185">
        <v>0</v>
      </c>
      <c r="FB94" s="184">
        <v>26</v>
      </c>
      <c r="FC94" s="185">
        <v>0.57777777777777772</v>
      </c>
      <c r="FD94" s="185">
        <v>0.72727272727272729</v>
      </c>
      <c r="FE94" s="185">
        <v>0.18181818181818182</v>
      </c>
      <c r="FF94" s="185">
        <v>0</v>
      </c>
      <c r="FG94" s="185">
        <v>6.0606060606060608E-2</v>
      </c>
      <c r="FH94" s="185">
        <v>3.0303030303030304E-2</v>
      </c>
      <c r="FI94" s="184">
        <v>33</v>
      </c>
      <c r="FJ94" s="185">
        <v>0.73333333333333328</v>
      </c>
      <c r="FK94" s="185">
        <v>0.72413793103448276</v>
      </c>
      <c r="FL94" s="185">
        <v>0.17241379310344829</v>
      </c>
      <c r="FM94" s="185">
        <v>3.4482758620689655E-2</v>
      </c>
      <c r="FN94" s="185">
        <v>3.4482758620689655E-2</v>
      </c>
      <c r="FO94" s="185">
        <v>3.4482758620689655E-2</v>
      </c>
      <c r="FP94" s="184">
        <v>29</v>
      </c>
      <c r="FQ94" s="185">
        <v>0.64444444444444449</v>
      </c>
      <c r="FR94" s="185">
        <v>0.5</v>
      </c>
      <c r="FS94" s="185">
        <v>0.5</v>
      </c>
      <c r="FT94" s="185">
        <v>0</v>
      </c>
      <c r="FU94" s="185">
        <v>0</v>
      </c>
      <c r="FV94" s="185">
        <v>0</v>
      </c>
      <c r="FW94" s="184">
        <v>6</v>
      </c>
      <c r="FX94" s="185">
        <v>0.13333333333333333</v>
      </c>
      <c r="FY94" s="185">
        <v>0.5</v>
      </c>
      <c r="FZ94" s="185">
        <v>0.41666666666666669</v>
      </c>
      <c r="GA94" s="185">
        <v>8.3333333333333343E-2</v>
      </c>
      <c r="GB94" s="185">
        <v>0</v>
      </c>
      <c r="GC94" s="185">
        <v>0</v>
      </c>
      <c r="GD94" s="184">
        <v>12</v>
      </c>
      <c r="GE94" s="185">
        <v>0.26666666666666666</v>
      </c>
      <c r="GF94" s="185">
        <v>0.81818181818181812</v>
      </c>
      <c r="GG94" s="185">
        <v>0.1818181818181818</v>
      </c>
      <c r="GH94" s="185">
        <v>0</v>
      </c>
      <c r="GI94" s="185">
        <v>0</v>
      </c>
      <c r="GJ94" s="185">
        <v>0</v>
      </c>
      <c r="GK94" s="184">
        <v>22</v>
      </c>
      <c r="GL94" s="185">
        <v>0.48888888888888887</v>
      </c>
      <c r="GM94" s="187" t="s">
        <v>232</v>
      </c>
      <c r="GN94" s="187" t="s">
        <v>232</v>
      </c>
      <c r="GO94" s="187" t="s">
        <v>232</v>
      </c>
      <c r="GP94" s="187" t="s">
        <v>232</v>
      </c>
      <c r="GQ94" s="187" t="s">
        <v>232</v>
      </c>
      <c r="GR94" s="184">
        <v>0</v>
      </c>
      <c r="GS94" s="185">
        <v>0</v>
      </c>
      <c r="GT94" s="187" t="s">
        <v>232</v>
      </c>
      <c r="GU94" s="187" t="s">
        <v>232</v>
      </c>
      <c r="GV94" s="187" t="s">
        <v>232</v>
      </c>
      <c r="GW94" s="187" t="s">
        <v>232</v>
      </c>
      <c r="GX94" s="187" t="s">
        <v>232</v>
      </c>
      <c r="GY94" s="184">
        <v>0</v>
      </c>
      <c r="GZ94" s="185">
        <v>0</v>
      </c>
      <c r="HA94" s="187" t="s">
        <v>232</v>
      </c>
      <c r="HB94" s="187" t="s">
        <v>232</v>
      </c>
      <c r="HC94" s="187" t="s">
        <v>232</v>
      </c>
      <c r="HD94" s="187" t="s">
        <v>232</v>
      </c>
      <c r="HE94" s="187" t="s">
        <v>232</v>
      </c>
      <c r="HF94" s="184">
        <v>0</v>
      </c>
      <c r="HG94" s="185">
        <v>0</v>
      </c>
      <c r="HH94" s="186">
        <v>9.25</v>
      </c>
      <c r="HI94" s="184">
        <v>40</v>
      </c>
      <c r="HJ94" s="185">
        <v>0.88888888888888884</v>
      </c>
      <c r="HK94" s="185">
        <v>0.13953488372093023</v>
      </c>
      <c r="HL94" s="185">
        <v>0.34883720930232565</v>
      </c>
      <c r="HM94" s="185">
        <v>0.41860465116279072</v>
      </c>
      <c r="HN94" s="185">
        <v>6.9767441860465115E-2</v>
      </c>
      <c r="HO94" s="185">
        <v>2.3255813953488372E-2</v>
      </c>
      <c r="HP94" s="184">
        <v>43</v>
      </c>
      <c r="HQ94" s="185">
        <v>0.9555555555555556</v>
      </c>
      <c r="HR94" s="185">
        <v>0.32558139534883723</v>
      </c>
      <c r="HS94" s="185">
        <v>6.9767441860465115E-2</v>
      </c>
      <c r="HT94" s="185">
        <v>4.6511627906976744E-2</v>
      </c>
      <c r="HU94" s="185">
        <v>0.11627906976744187</v>
      </c>
      <c r="HV94" s="185">
        <v>2.3255813953488372E-2</v>
      </c>
      <c r="HW94" s="185">
        <v>2.3255813953488372E-2</v>
      </c>
      <c r="HX94" s="185">
        <v>0.16279069767441862</v>
      </c>
      <c r="HY94" s="185">
        <v>6.9767441860465115E-2</v>
      </c>
      <c r="HZ94" s="185">
        <v>0.30232558139534882</v>
      </c>
      <c r="IA94" s="185">
        <v>0.18604651162790697</v>
      </c>
      <c r="IB94" s="184">
        <v>43</v>
      </c>
      <c r="IC94" s="185">
        <v>0.9555555555555556</v>
      </c>
      <c r="ID94" s="186">
        <v>1.6</v>
      </c>
      <c r="IE94" s="184">
        <v>35</v>
      </c>
      <c r="IF94" s="185">
        <v>0.77777777777777779</v>
      </c>
      <c r="IG94" s="185">
        <v>0.33333333333333331</v>
      </c>
      <c r="IH94" s="185">
        <v>0.97560975609756095</v>
      </c>
      <c r="II94" s="185">
        <v>2.4390243902439025E-2</v>
      </c>
      <c r="IJ94" s="184">
        <v>41</v>
      </c>
      <c r="IK94" s="185">
        <v>0.91111111111111109</v>
      </c>
      <c r="IL94" s="185">
        <v>0.79999999999999993</v>
      </c>
      <c r="IM94" s="185">
        <v>0.19999999999999998</v>
      </c>
      <c r="IN94" s="184">
        <v>15</v>
      </c>
      <c r="IO94" s="185">
        <v>0.33333333333333331</v>
      </c>
      <c r="IP94" s="185">
        <v>0.96296296296296291</v>
      </c>
      <c r="IQ94" s="185">
        <v>3.7037037037037035E-2</v>
      </c>
      <c r="IR94" s="184">
        <v>27</v>
      </c>
      <c r="IS94" s="185">
        <v>0.6</v>
      </c>
      <c r="IT94" s="185">
        <v>0.97297297297297303</v>
      </c>
      <c r="IU94" s="185">
        <v>2.7027027027027029E-2</v>
      </c>
      <c r="IV94" s="184">
        <v>37</v>
      </c>
      <c r="IW94" s="185">
        <v>0.82222222222222219</v>
      </c>
      <c r="IX94" s="185">
        <v>0.94117647058823539</v>
      </c>
      <c r="IY94" s="185">
        <v>5.8823529411764712E-2</v>
      </c>
      <c r="IZ94" s="184">
        <v>34</v>
      </c>
      <c r="JA94" s="185">
        <v>0.75555555555555554</v>
      </c>
      <c r="JB94" s="185">
        <v>0.31111111111111112</v>
      </c>
      <c r="JC94" s="185">
        <v>0.45454545454545453</v>
      </c>
      <c r="JD94" s="185">
        <v>0.54545454545454541</v>
      </c>
      <c r="JE94" s="184">
        <v>44</v>
      </c>
      <c r="JF94" s="185">
        <v>0.97777777777777775</v>
      </c>
      <c r="JG94" s="185">
        <v>0.26190476190476192</v>
      </c>
      <c r="JH94" s="185">
        <v>0.26190476190476192</v>
      </c>
      <c r="JI94" s="185">
        <v>0.33333333333333331</v>
      </c>
      <c r="JJ94" s="185">
        <v>0.11904761904761905</v>
      </c>
      <c r="JK94" s="185">
        <v>2.3809523809523812E-2</v>
      </c>
      <c r="JL94" s="184">
        <v>42</v>
      </c>
      <c r="JM94" s="185">
        <v>0.93333333333333335</v>
      </c>
      <c r="JN94" s="184">
        <v>39</v>
      </c>
      <c r="JO94" s="185">
        <v>0.8666666666666667</v>
      </c>
      <c r="JP94" s="185" t="s">
        <v>232</v>
      </c>
      <c r="JQ94" s="185" t="s">
        <v>232</v>
      </c>
      <c r="JR94" s="185" t="s">
        <v>232</v>
      </c>
      <c r="JS94" s="185" t="s">
        <v>232</v>
      </c>
      <c r="JT94" s="185" t="s">
        <v>232</v>
      </c>
      <c r="JU94" s="184">
        <v>0</v>
      </c>
      <c r="JV94" s="185">
        <v>0</v>
      </c>
      <c r="JW94" s="185">
        <v>4.6511627906976744E-2</v>
      </c>
      <c r="JX94" s="185">
        <v>0</v>
      </c>
      <c r="JY94" s="185">
        <v>4.6511627906976744E-2</v>
      </c>
      <c r="JZ94" s="185">
        <v>0.88372093023255816</v>
      </c>
      <c r="KA94" s="185">
        <v>2.3255813953488372E-2</v>
      </c>
      <c r="KB94" s="184">
        <v>43</v>
      </c>
      <c r="KC94" s="185">
        <v>0.9555555555555556</v>
      </c>
      <c r="KD94" s="185">
        <v>0.86486486486486491</v>
      </c>
      <c r="KE94" s="185">
        <v>5.4054054054054057E-2</v>
      </c>
      <c r="KF94" s="185">
        <v>0</v>
      </c>
      <c r="KG94" s="185">
        <v>0</v>
      </c>
      <c r="KH94" s="185">
        <v>2.7027027027027029E-2</v>
      </c>
      <c r="KI94" s="185">
        <v>2.7027027027027029E-2</v>
      </c>
      <c r="KJ94" s="185">
        <v>5.4054054054054057E-2</v>
      </c>
      <c r="KK94" s="185">
        <v>2.7027027027027029E-2</v>
      </c>
      <c r="KL94" s="185">
        <v>2.7027027027027029E-2</v>
      </c>
      <c r="KM94" s="184">
        <v>37</v>
      </c>
      <c r="KN94" s="188">
        <v>0.82222222222222219</v>
      </c>
    </row>
    <row r="95" spans="1:300" s="150" customFormat="1" ht="24" customHeight="1" x14ac:dyDescent="0.25">
      <c r="A95" s="173">
        <v>758</v>
      </c>
      <c r="B95" s="174" t="s">
        <v>292</v>
      </c>
      <c r="C95" s="175" t="s">
        <v>4</v>
      </c>
      <c r="D95" s="175" t="s">
        <v>0</v>
      </c>
      <c r="E95" s="176">
        <v>69</v>
      </c>
      <c r="F95" s="177">
        <v>0.20895522388059704</v>
      </c>
      <c r="G95" s="177">
        <v>0.79104477611940305</v>
      </c>
      <c r="H95" s="176">
        <v>67</v>
      </c>
      <c r="I95" s="177">
        <v>0.97101449275362317</v>
      </c>
      <c r="J95" s="177">
        <v>0.92727272727272725</v>
      </c>
      <c r="K95" s="177">
        <v>7.2727272727272724E-2</v>
      </c>
      <c r="L95" s="176">
        <v>55</v>
      </c>
      <c r="M95" s="177">
        <v>0.79710144927536231</v>
      </c>
      <c r="N95" s="177">
        <v>0.56666666666666665</v>
      </c>
      <c r="O95" s="177">
        <v>0.43333333333333335</v>
      </c>
      <c r="P95" s="176">
        <v>60</v>
      </c>
      <c r="Q95" s="177">
        <v>0.86956521739130432</v>
      </c>
      <c r="R95" s="177">
        <v>5.9701492537313439E-2</v>
      </c>
      <c r="S95" s="177">
        <v>5.9701492537313439E-2</v>
      </c>
      <c r="T95" s="177">
        <v>0.58208955223880599</v>
      </c>
      <c r="U95" s="177">
        <v>0.19402985074626866</v>
      </c>
      <c r="V95" s="177">
        <v>0.34328358208955229</v>
      </c>
      <c r="W95" s="177">
        <v>0.11940298507462688</v>
      </c>
      <c r="X95" s="177">
        <v>5.9701492537313439E-2</v>
      </c>
      <c r="Y95" s="177">
        <v>0</v>
      </c>
      <c r="Z95" s="177">
        <v>4.4776119402985079E-2</v>
      </c>
      <c r="AA95" s="177">
        <v>1.492537313432836E-2</v>
      </c>
      <c r="AB95" s="177">
        <v>2.9850746268656719E-2</v>
      </c>
      <c r="AC95" s="177">
        <v>0.22388059701492538</v>
      </c>
      <c r="AD95" s="176">
        <v>67</v>
      </c>
      <c r="AE95" s="177">
        <v>0.97101449275362317</v>
      </c>
      <c r="AF95" s="177">
        <v>0.57971014492753625</v>
      </c>
      <c r="AG95" s="176">
        <v>40</v>
      </c>
      <c r="AH95" s="177">
        <v>0.19298245614035087</v>
      </c>
      <c r="AI95" s="177">
        <v>0.52631578947368418</v>
      </c>
      <c r="AJ95" s="177">
        <v>0.24561403508771928</v>
      </c>
      <c r="AK95" s="177">
        <v>0.14035087719298245</v>
      </c>
      <c r="AL95" s="177">
        <v>0.35087719298245612</v>
      </c>
      <c r="AM95" s="177">
        <v>0.17543859649122806</v>
      </c>
      <c r="AN95" s="177">
        <v>0.24561403508771928</v>
      </c>
      <c r="AO95" s="177">
        <v>0.19298245614035087</v>
      </c>
      <c r="AP95" s="177">
        <v>7.0175438596491224E-2</v>
      </c>
      <c r="AQ95" s="177">
        <v>0.19298245614035087</v>
      </c>
      <c r="AR95" s="176">
        <v>57</v>
      </c>
      <c r="AS95" s="177">
        <v>0.82608695652173914</v>
      </c>
      <c r="AT95" s="178">
        <v>9.9193548387096779</v>
      </c>
      <c r="AU95" s="176">
        <v>62</v>
      </c>
      <c r="AV95" s="177">
        <v>0.89855072463768115</v>
      </c>
      <c r="AW95" s="178">
        <v>9.9206349206349209</v>
      </c>
      <c r="AX95" s="176">
        <v>63</v>
      </c>
      <c r="AY95" s="177">
        <v>0.91304347826086951</v>
      </c>
      <c r="AZ95" s="178">
        <v>9.9</v>
      </c>
      <c r="BA95" s="176">
        <v>60</v>
      </c>
      <c r="BB95" s="177">
        <v>0.86956521739130432</v>
      </c>
      <c r="BC95" s="177">
        <v>0.83870967741935487</v>
      </c>
      <c r="BD95" s="177">
        <v>9.6774193548387094E-2</v>
      </c>
      <c r="BE95" s="177">
        <v>6.4516129032258063E-2</v>
      </c>
      <c r="BF95" s="177">
        <v>0</v>
      </c>
      <c r="BG95" s="177">
        <v>0</v>
      </c>
      <c r="BH95" s="176">
        <v>62</v>
      </c>
      <c r="BI95" s="177">
        <v>0.89855072463768115</v>
      </c>
      <c r="BJ95" s="177">
        <v>0.84615384615384603</v>
      </c>
      <c r="BK95" s="177">
        <v>0.12307692307692307</v>
      </c>
      <c r="BL95" s="177">
        <v>3.0769230769230767E-2</v>
      </c>
      <c r="BM95" s="177">
        <v>0</v>
      </c>
      <c r="BN95" s="177">
        <v>0</v>
      </c>
      <c r="BO95" s="176">
        <v>65</v>
      </c>
      <c r="BP95" s="177">
        <v>0.94202898550724634</v>
      </c>
      <c r="BQ95" s="177">
        <v>0.64615384615384608</v>
      </c>
      <c r="BR95" s="177">
        <v>0.2615384615384615</v>
      </c>
      <c r="BS95" s="177">
        <v>6.1538461538461535E-2</v>
      </c>
      <c r="BT95" s="177">
        <v>1.5384615384615384E-2</v>
      </c>
      <c r="BU95" s="177">
        <v>1.5384615384615384E-2</v>
      </c>
      <c r="BV95" s="176">
        <v>65</v>
      </c>
      <c r="BW95" s="177">
        <v>0.94202898550724634</v>
      </c>
      <c r="BX95" s="177">
        <v>0.74603174603174616</v>
      </c>
      <c r="BY95" s="177">
        <v>0.20634920634920637</v>
      </c>
      <c r="BZ95" s="177">
        <v>4.7619047619047623E-2</v>
      </c>
      <c r="CA95" s="177">
        <v>0</v>
      </c>
      <c r="CB95" s="177">
        <v>0</v>
      </c>
      <c r="CC95" s="176">
        <v>63</v>
      </c>
      <c r="CD95" s="177">
        <v>0.91304347826086951</v>
      </c>
      <c r="CE95" s="177">
        <v>0.46153846153846156</v>
      </c>
      <c r="CF95" s="177">
        <v>0.26923076923076922</v>
      </c>
      <c r="CG95" s="177">
        <v>0.23076923076923078</v>
      </c>
      <c r="CH95" s="177">
        <v>3.8461538461538464E-2</v>
      </c>
      <c r="CI95" s="177">
        <v>0</v>
      </c>
      <c r="CJ95" s="176">
        <v>26</v>
      </c>
      <c r="CK95" s="177">
        <v>0.37681159420289856</v>
      </c>
      <c r="CL95" s="177">
        <v>0.875</v>
      </c>
      <c r="CM95" s="177">
        <v>9.375E-2</v>
      </c>
      <c r="CN95" s="177">
        <v>3.125E-2</v>
      </c>
      <c r="CO95" s="177">
        <v>0</v>
      </c>
      <c r="CP95" s="177">
        <v>0</v>
      </c>
      <c r="CQ95" s="176">
        <v>64</v>
      </c>
      <c r="CR95" s="177">
        <v>0.92753623188405798</v>
      </c>
      <c r="CS95" s="177">
        <v>0.73333333333333328</v>
      </c>
      <c r="CT95" s="177">
        <v>0.24444444444444444</v>
      </c>
      <c r="CU95" s="177">
        <v>2.2222222222222223E-2</v>
      </c>
      <c r="CV95" s="177">
        <v>0</v>
      </c>
      <c r="CW95" s="177">
        <v>0</v>
      </c>
      <c r="CX95" s="176">
        <v>45</v>
      </c>
      <c r="CY95" s="177">
        <v>0.65217391304347827</v>
      </c>
      <c r="CZ95" s="177">
        <v>0.58139534883720934</v>
      </c>
      <c r="DA95" s="177">
        <v>0.32558139534883723</v>
      </c>
      <c r="DB95" s="177">
        <v>6.9767441860465115E-2</v>
      </c>
      <c r="DC95" s="177">
        <v>2.3255813953488372E-2</v>
      </c>
      <c r="DD95" s="177">
        <v>0</v>
      </c>
      <c r="DE95" s="176">
        <v>43</v>
      </c>
      <c r="DF95" s="177">
        <v>0.62318840579710144</v>
      </c>
      <c r="DG95" s="177">
        <v>0.6785714285714286</v>
      </c>
      <c r="DH95" s="177">
        <v>0.2857142857142857</v>
      </c>
      <c r="DI95" s="177">
        <v>3.5714285714285712E-2</v>
      </c>
      <c r="DJ95" s="177">
        <v>0</v>
      </c>
      <c r="DK95" s="177">
        <v>0</v>
      </c>
      <c r="DL95" s="176">
        <v>28</v>
      </c>
      <c r="DM95" s="177">
        <v>0.40579710144927539</v>
      </c>
      <c r="DN95" s="177">
        <v>0.6785714285714286</v>
      </c>
      <c r="DO95" s="177">
        <v>0.25</v>
      </c>
      <c r="DP95" s="177">
        <v>7.1428571428571425E-2</v>
      </c>
      <c r="DQ95" s="177">
        <v>0</v>
      </c>
      <c r="DR95" s="177">
        <v>0</v>
      </c>
      <c r="DS95" s="176">
        <v>28</v>
      </c>
      <c r="DT95" s="177">
        <v>0.40579710144927539</v>
      </c>
      <c r="DU95" s="177">
        <v>0.6785714285714286</v>
      </c>
      <c r="DV95" s="177">
        <v>0.25</v>
      </c>
      <c r="DW95" s="177">
        <v>7.1428571428571425E-2</v>
      </c>
      <c r="DX95" s="177">
        <v>0</v>
      </c>
      <c r="DY95" s="177">
        <v>0</v>
      </c>
      <c r="DZ95" s="176">
        <v>28</v>
      </c>
      <c r="EA95" s="177">
        <v>0.40579710144927539</v>
      </c>
      <c r="EB95" s="177">
        <v>0.59375</v>
      </c>
      <c r="EC95" s="177">
        <v>0.375</v>
      </c>
      <c r="ED95" s="177">
        <v>3.125E-2</v>
      </c>
      <c r="EE95" s="177">
        <v>0</v>
      </c>
      <c r="EF95" s="177">
        <v>0</v>
      </c>
      <c r="EG95" s="176">
        <v>32</v>
      </c>
      <c r="EH95" s="177">
        <v>0.46376811594202899</v>
      </c>
      <c r="EI95" s="177">
        <v>0.82258064516129037</v>
      </c>
      <c r="EJ95" s="177">
        <v>0.16129032258064516</v>
      </c>
      <c r="EK95" s="177">
        <v>1.6129032258064516E-2</v>
      </c>
      <c r="EL95" s="177">
        <v>0</v>
      </c>
      <c r="EM95" s="177">
        <v>0</v>
      </c>
      <c r="EN95" s="176">
        <v>62</v>
      </c>
      <c r="EO95" s="177">
        <v>0.89855072463768115</v>
      </c>
      <c r="EP95" s="177">
        <v>0.7</v>
      </c>
      <c r="EQ95" s="177">
        <v>0.2</v>
      </c>
      <c r="ER95" s="177">
        <v>0.1</v>
      </c>
      <c r="ES95" s="177">
        <v>0</v>
      </c>
      <c r="ET95" s="177">
        <v>0</v>
      </c>
      <c r="EU95" s="176">
        <v>30</v>
      </c>
      <c r="EV95" s="177">
        <v>0.43478260869565216</v>
      </c>
      <c r="EW95" s="177">
        <v>0.76470588235294112</v>
      </c>
      <c r="EX95" s="177">
        <v>0.17647058823529413</v>
      </c>
      <c r="EY95" s="177">
        <v>5.8823529411764705E-2</v>
      </c>
      <c r="EZ95" s="177">
        <v>0</v>
      </c>
      <c r="FA95" s="177">
        <v>0</v>
      </c>
      <c r="FB95" s="176">
        <v>34</v>
      </c>
      <c r="FC95" s="177">
        <v>0.49275362318840582</v>
      </c>
      <c r="FD95" s="177">
        <v>0.76</v>
      </c>
      <c r="FE95" s="177">
        <v>0.16</v>
      </c>
      <c r="FF95" s="177">
        <v>0.08</v>
      </c>
      <c r="FG95" s="177">
        <v>0</v>
      </c>
      <c r="FH95" s="177">
        <v>0</v>
      </c>
      <c r="FI95" s="176">
        <v>25</v>
      </c>
      <c r="FJ95" s="177">
        <v>0.36231884057971014</v>
      </c>
      <c r="FK95" s="177">
        <v>0.86363636363636365</v>
      </c>
      <c r="FL95" s="177">
        <v>9.0909090909090912E-2</v>
      </c>
      <c r="FM95" s="177">
        <v>4.5454545454545456E-2</v>
      </c>
      <c r="FN95" s="177">
        <v>0</v>
      </c>
      <c r="FO95" s="177">
        <v>0</v>
      </c>
      <c r="FP95" s="176">
        <v>22</v>
      </c>
      <c r="FQ95" s="177">
        <v>0.3188405797101449</v>
      </c>
      <c r="FR95" s="177">
        <v>0.63157894736842102</v>
      </c>
      <c r="FS95" s="177">
        <v>0.31578947368421051</v>
      </c>
      <c r="FT95" s="177">
        <v>5.2631578947368418E-2</v>
      </c>
      <c r="FU95" s="177">
        <v>0</v>
      </c>
      <c r="FV95" s="177">
        <v>0</v>
      </c>
      <c r="FW95" s="176">
        <v>38</v>
      </c>
      <c r="FX95" s="177">
        <v>0.55072463768115942</v>
      </c>
      <c r="FY95" s="177">
        <v>0.77777777777777779</v>
      </c>
      <c r="FZ95" s="177">
        <v>0.16666666666666666</v>
      </c>
      <c r="GA95" s="177">
        <v>5.5555555555555552E-2</v>
      </c>
      <c r="GB95" s="177">
        <v>0</v>
      </c>
      <c r="GC95" s="177">
        <v>0</v>
      </c>
      <c r="GD95" s="176">
        <v>36</v>
      </c>
      <c r="GE95" s="177">
        <v>0.52173913043478259</v>
      </c>
      <c r="GF95" s="177">
        <v>0.8125</v>
      </c>
      <c r="GG95" s="177">
        <v>6.25E-2</v>
      </c>
      <c r="GH95" s="177">
        <v>0.125</v>
      </c>
      <c r="GI95" s="177">
        <v>0</v>
      </c>
      <c r="GJ95" s="177">
        <v>0</v>
      </c>
      <c r="GK95" s="176">
        <v>16</v>
      </c>
      <c r="GL95" s="177">
        <v>0.2318840579710145</v>
      </c>
      <c r="GM95" s="179" t="s">
        <v>232</v>
      </c>
      <c r="GN95" s="179" t="s">
        <v>232</v>
      </c>
      <c r="GO95" s="179" t="s">
        <v>232</v>
      </c>
      <c r="GP95" s="179" t="s">
        <v>232</v>
      </c>
      <c r="GQ95" s="179" t="s">
        <v>232</v>
      </c>
      <c r="GR95" s="176">
        <v>0</v>
      </c>
      <c r="GS95" s="177">
        <v>0</v>
      </c>
      <c r="GT95" s="179" t="s">
        <v>232</v>
      </c>
      <c r="GU95" s="179" t="s">
        <v>232</v>
      </c>
      <c r="GV95" s="179" t="s">
        <v>232</v>
      </c>
      <c r="GW95" s="179" t="s">
        <v>232</v>
      </c>
      <c r="GX95" s="179" t="s">
        <v>232</v>
      </c>
      <c r="GY95" s="176">
        <v>0</v>
      </c>
      <c r="GZ95" s="177">
        <v>0</v>
      </c>
      <c r="HA95" s="179" t="s">
        <v>232</v>
      </c>
      <c r="HB95" s="179" t="s">
        <v>232</v>
      </c>
      <c r="HC95" s="179" t="s">
        <v>232</v>
      </c>
      <c r="HD95" s="179" t="s">
        <v>232</v>
      </c>
      <c r="HE95" s="179" t="s">
        <v>232</v>
      </c>
      <c r="HF95" s="176">
        <v>0</v>
      </c>
      <c r="HG95" s="177">
        <v>0</v>
      </c>
      <c r="HH95" s="178">
        <v>9.4509803921568629</v>
      </c>
      <c r="HI95" s="176">
        <v>51</v>
      </c>
      <c r="HJ95" s="177">
        <v>0.73913043478260865</v>
      </c>
      <c r="HK95" s="177">
        <v>0.55384615384615377</v>
      </c>
      <c r="HL95" s="177">
        <v>0.35384615384615381</v>
      </c>
      <c r="HM95" s="177">
        <v>7.6923076923076913E-2</v>
      </c>
      <c r="HN95" s="177">
        <v>0</v>
      </c>
      <c r="HO95" s="177">
        <v>1.5384615384615384E-2</v>
      </c>
      <c r="HP95" s="176">
        <v>65</v>
      </c>
      <c r="HQ95" s="177">
        <v>0.94202898550724634</v>
      </c>
      <c r="HR95" s="177">
        <v>0.52380952380952384</v>
      </c>
      <c r="HS95" s="177">
        <v>6.3492063492063502E-2</v>
      </c>
      <c r="HT95" s="177">
        <v>4.7619047619047623E-2</v>
      </c>
      <c r="HU95" s="177">
        <v>6.3492063492063502E-2</v>
      </c>
      <c r="HV95" s="177">
        <v>3.1746031746031751E-2</v>
      </c>
      <c r="HW95" s="177">
        <v>1.5873015873015876E-2</v>
      </c>
      <c r="HX95" s="177">
        <v>0.20634920634920637</v>
      </c>
      <c r="HY95" s="177">
        <v>0.126984126984127</v>
      </c>
      <c r="HZ95" s="177">
        <v>4.7619047619047623E-2</v>
      </c>
      <c r="IA95" s="177">
        <v>0.11111111111111112</v>
      </c>
      <c r="IB95" s="176">
        <v>63</v>
      </c>
      <c r="IC95" s="177">
        <v>0.91304347826086951</v>
      </c>
      <c r="ID95" s="178">
        <v>1.5813953488372092</v>
      </c>
      <c r="IE95" s="176">
        <v>43</v>
      </c>
      <c r="IF95" s="177">
        <v>0.62318840579710144</v>
      </c>
      <c r="IG95" s="177">
        <v>0.2318840579710145</v>
      </c>
      <c r="IH95" s="177">
        <v>0.97916666666666663</v>
      </c>
      <c r="II95" s="177">
        <v>2.0833333333333332E-2</v>
      </c>
      <c r="IJ95" s="176">
        <v>48</v>
      </c>
      <c r="IK95" s="177">
        <v>0.69565217391304346</v>
      </c>
      <c r="IL95" s="177">
        <v>1</v>
      </c>
      <c r="IM95" s="177">
        <v>0</v>
      </c>
      <c r="IN95" s="176">
        <v>28</v>
      </c>
      <c r="IO95" s="177">
        <v>0.40579710144927539</v>
      </c>
      <c r="IP95" s="177">
        <v>1</v>
      </c>
      <c r="IQ95" s="177">
        <v>0</v>
      </c>
      <c r="IR95" s="176">
        <v>41</v>
      </c>
      <c r="IS95" s="177">
        <v>0.59420289855072461</v>
      </c>
      <c r="IT95" s="177">
        <v>1</v>
      </c>
      <c r="IU95" s="177">
        <v>0</v>
      </c>
      <c r="IV95" s="176">
        <v>57</v>
      </c>
      <c r="IW95" s="177">
        <v>0.82608695652173914</v>
      </c>
      <c r="IX95" s="177">
        <v>1</v>
      </c>
      <c r="IY95" s="177">
        <v>0</v>
      </c>
      <c r="IZ95" s="176">
        <v>52</v>
      </c>
      <c r="JA95" s="177">
        <v>0.75362318840579712</v>
      </c>
      <c r="JB95" s="177">
        <v>8.6956521739130432E-2</v>
      </c>
      <c r="JC95" s="177">
        <v>0.49253731343283585</v>
      </c>
      <c r="JD95" s="177">
        <v>0.5074626865671642</v>
      </c>
      <c r="JE95" s="176">
        <v>67</v>
      </c>
      <c r="JF95" s="177">
        <v>0.97101449275362317</v>
      </c>
      <c r="JG95" s="177">
        <v>1.5625E-2</v>
      </c>
      <c r="JH95" s="177">
        <v>0.109375</v>
      </c>
      <c r="JI95" s="177">
        <v>0.3125</v>
      </c>
      <c r="JJ95" s="177">
        <v>0.4375</v>
      </c>
      <c r="JK95" s="177">
        <v>0.125</v>
      </c>
      <c r="JL95" s="176">
        <v>64</v>
      </c>
      <c r="JM95" s="177">
        <v>0.92753623188405798</v>
      </c>
      <c r="JN95" s="176">
        <v>54</v>
      </c>
      <c r="JO95" s="177">
        <v>0.78260869565217395</v>
      </c>
      <c r="JP95" s="179">
        <v>0</v>
      </c>
      <c r="JQ95" s="179">
        <v>1</v>
      </c>
      <c r="JR95" s="179">
        <v>0</v>
      </c>
      <c r="JS95" s="179">
        <v>0</v>
      </c>
      <c r="JT95" s="179">
        <v>0</v>
      </c>
      <c r="JU95" s="176">
        <v>1</v>
      </c>
      <c r="JV95" s="177">
        <v>1.4492753623188406E-2</v>
      </c>
      <c r="JW95" s="177">
        <v>1.4705882352941176E-2</v>
      </c>
      <c r="JX95" s="177">
        <v>0</v>
      </c>
      <c r="JY95" s="177">
        <v>0</v>
      </c>
      <c r="JZ95" s="177">
        <v>0.97058823529411764</v>
      </c>
      <c r="KA95" s="177">
        <v>1.4705882352941176E-2</v>
      </c>
      <c r="KB95" s="176">
        <v>68</v>
      </c>
      <c r="KC95" s="177">
        <v>0.98550724637681164</v>
      </c>
      <c r="KD95" s="177">
        <v>0.86440677966101709</v>
      </c>
      <c r="KE95" s="177">
        <v>1.6949152542372885E-2</v>
      </c>
      <c r="KF95" s="177">
        <v>0.11864406779661019</v>
      </c>
      <c r="KG95" s="177">
        <v>1.6949152542372885E-2</v>
      </c>
      <c r="KH95" s="177">
        <v>0</v>
      </c>
      <c r="KI95" s="177">
        <v>0</v>
      </c>
      <c r="KJ95" s="177">
        <v>0</v>
      </c>
      <c r="KK95" s="177">
        <v>0</v>
      </c>
      <c r="KL95" s="177">
        <v>0</v>
      </c>
      <c r="KM95" s="176">
        <v>59</v>
      </c>
      <c r="KN95" s="180">
        <v>0.85507246376811596</v>
      </c>
    </row>
    <row r="96" spans="1:300" s="150" customFormat="1" ht="24" customHeight="1" x14ac:dyDescent="0.25">
      <c r="A96" s="181">
        <v>813</v>
      </c>
      <c r="B96" s="182" t="s">
        <v>308</v>
      </c>
      <c r="C96" s="183" t="s">
        <v>6</v>
      </c>
      <c r="D96" s="183" t="s">
        <v>0</v>
      </c>
      <c r="E96" s="184">
        <v>32</v>
      </c>
      <c r="F96" s="185">
        <v>0.34375</v>
      </c>
      <c r="G96" s="185">
        <v>0.65625</v>
      </c>
      <c r="H96" s="184">
        <v>32</v>
      </c>
      <c r="I96" s="185">
        <v>1</v>
      </c>
      <c r="J96" s="185">
        <v>0.63636363636363635</v>
      </c>
      <c r="K96" s="185">
        <v>0.36363636363636365</v>
      </c>
      <c r="L96" s="184">
        <v>22</v>
      </c>
      <c r="M96" s="185">
        <v>0.6875</v>
      </c>
      <c r="N96" s="185">
        <v>0.4285714285714286</v>
      </c>
      <c r="O96" s="185">
        <v>0.57142857142857151</v>
      </c>
      <c r="P96" s="184">
        <v>21</v>
      </c>
      <c r="Q96" s="185">
        <v>0.65625</v>
      </c>
      <c r="R96" s="185">
        <v>0.15625</v>
      </c>
      <c r="S96" s="185">
        <v>0</v>
      </c>
      <c r="T96" s="185">
        <v>0.34375</v>
      </c>
      <c r="U96" s="185">
        <v>3.125E-2</v>
      </c>
      <c r="V96" s="185">
        <v>0.125</v>
      </c>
      <c r="W96" s="185">
        <v>0.125</v>
      </c>
      <c r="X96" s="185">
        <v>0</v>
      </c>
      <c r="Y96" s="185">
        <v>0</v>
      </c>
      <c r="Z96" s="185">
        <v>0.21875</v>
      </c>
      <c r="AA96" s="185">
        <v>6.25E-2</v>
      </c>
      <c r="AB96" s="185">
        <v>3.125E-2</v>
      </c>
      <c r="AC96" s="185">
        <v>0.375</v>
      </c>
      <c r="AD96" s="184">
        <v>32</v>
      </c>
      <c r="AE96" s="185">
        <v>1</v>
      </c>
      <c r="AF96" s="185">
        <v>0.90625</v>
      </c>
      <c r="AG96" s="184">
        <v>29</v>
      </c>
      <c r="AH96" s="185">
        <v>0.58064516129032251</v>
      </c>
      <c r="AI96" s="185">
        <v>0.19354838709677419</v>
      </c>
      <c r="AJ96" s="185">
        <v>9.6774193548387094E-2</v>
      </c>
      <c r="AK96" s="185">
        <v>0.32258064516129031</v>
      </c>
      <c r="AL96" s="185">
        <v>0.45161290322580644</v>
      </c>
      <c r="AM96" s="185">
        <v>0.41935483870967738</v>
      </c>
      <c r="AN96" s="185">
        <v>0.25806451612903225</v>
      </c>
      <c r="AO96" s="185">
        <v>0.12903225806451613</v>
      </c>
      <c r="AP96" s="185">
        <v>0.12903225806451613</v>
      </c>
      <c r="AQ96" s="185">
        <v>9.6774193548387094E-2</v>
      </c>
      <c r="AR96" s="184">
        <v>31</v>
      </c>
      <c r="AS96" s="185">
        <v>0.96875</v>
      </c>
      <c r="AT96" s="186">
        <v>9.870967741935484</v>
      </c>
      <c r="AU96" s="184">
        <v>31</v>
      </c>
      <c r="AV96" s="185">
        <v>0.96875</v>
      </c>
      <c r="AW96" s="186">
        <v>9.9</v>
      </c>
      <c r="AX96" s="184">
        <v>30</v>
      </c>
      <c r="AY96" s="185">
        <v>0.9375</v>
      </c>
      <c r="AZ96" s="186">
        <v>9.8666666666666671</v>
      </c>
      <c r="BA96" s="184">
        <v>30</v>
      </c>
      <c r="BB96" s="185">
        <v>0.9375</v>
      </c>
      <c r="BC96" s="185">
        <v>0.79999999999999993</v>
      </c>
      <c r="BD96" s="185">
        <v>0.16666666666666666</v>
      </c>
      <c r="BE96" s="185">
        <v>3.3333333333333333E-2</v>
      </c>
      <c r="BF96" s="185">
        <v>0</v>
      </c>
      <c r="BG96" s="185">
        <v>0</v>
      </c>
      <c r="BH96" s="184">
        <v>30</v>
      </c>
      <c r="BI96" s="185">
        <v>0.9375</v>
      </c>
      <c r="BJ96" s="185">
        <v>0.56666666666666654</v>
      </c>
      <c r="BK96" s="185">
        <v>0.3</v>
      </c>
      <c r="BL96" s="185">
        <v>9.9999999999999992E-2</v>
      </c>
      <c r="BM96" s="185">
        <v>3.3333333333333333E-2</v>
      </c>
      <c r="BN96" s="185">
        <v>0</v>
      </c>
      <c r="BO96" s="184">
        <v>30</v>
      </c>
      <c r="BP96" s="185">
        <v>0.9375</v>
      </c>
      <c r="BQ96" s="185">
        <v>0.82142857142857151</v>
      </c>
      <c r="BR96" s="185">
        <v>0.10714285714285714</v>
      </c>
      <c r="BS96" s="185">
        <v>7.1428571428571425E-2</v>
      </c>
      <c r="BT96" s="185">
        <v>0</v>
      </c>
      <c r="BU96" s="185">
        <v>0</v>
      </c>
      <c r="BV96" s="184">
        <v>28</v>
      </c>
      <c r="BW96" s="185">
        <v>0.875</v>
      </c>
      <c r="BX96" s="185">
        <v>0.93103448275862077</v>
      </c>
      <c r="BY96" s="185">
        <v>0</v>
      </c>
      <c r="BZ96" s="185">
        <v>6.8965517241379309E-2</v>
      </c>
      <c r="CA96" s="185">
        <v>0</v>
      </c>
      <c r="CB96" s="185">
        <v>0</v>
      </c>
      <c r="CC96" s="184">
        <v>29</v>
      </c>
      <c r="CD96" s="185">
        <v>0.90625</v>
      </c>
      <c r="CE96" s="185">
        <v>0.84615384615384626</v>
      </c>
      <c r="CF96" s="185">
        <v>7.6923076923076927E-2</v>
      </c>
      <c r="CG96" s="185">
        <v>3.8461538461538464E-2</v>
      </c>
      <c r="CH96" s="185">
        <v>3.8461538461538464E-2</v>
      </c>
      <c r="CI96" s="185">
        <v>0</v>
      </c>
      <c r="CJ96" s="184">
        <v>26</v>
      </c>
      <c r="CK96" s="185">
        <v>0.8125</v>
      </c>
      <c r="CL96" s="185">
        <v>0.86206896551724133</v>
      </c>
      <c r="CM96" s="185">
        <v>0.10344827586206896</v>
      </c>
      <c r="CN96" s="185">
        <v>3.4482758620689655E-2</v>
      </c>
      <c r="CO96" s="185">
        <v>0</v>
      </c>
      <c r="CP96" s="185">
        <v>0</v>
      </c>
      <c r="CQ96" s="184">
        <v>29</v>
      </c>
      <c r="CR96" s="185">
        <v>0.90625</v>
      </c>
      <c r="CS96" s="185">
        <v>0.9</v>
      </c>
      <c r="CT96" s="185">
        <v>0.1</v>
      </c>
      <c r="CU96" s="185">
        <v>0</v>
      </c>
      <c r="CV96" s="185">
        <v>0</v>
      </c>
      <c r="CW96" s="185">
        <v>0</v>
      </c>
      <c r="CX96" s="184">
        <v>20</v>
      </c>
      <c r="CY96" s="185">
        <v>0.625</v>
      </c>
      <c r="CZ96" s="185">
        <v>0.89473684210526305</v>
      </c>
      <c r="DA96" s="185">
        <v>0.10526315789473684</v>
      </c>
      <c r="DB96" s="185">
        <v>0</v>
      </c>
      <c r="DC96" s="185">
        <v>0</v>
      </c>
      <c r="DD96" s="185">
        <v>0</v>
      </c>
      <c r="DE96" s="184">
        <v>19</v>
      </c>
      <c r="DF96" s="185">
        <v>0.59375</v>
      </c>
      <c r="DG96" s="185">
        <v>0.63157894736842102</v>
      </c>
      <c r="DH96" s="185">
        <v>0.26315789473684209</v>
      </c>
      <c r="DI96" s="185">
        <v>5.2631578947368418E-2</v>
      </c>
      <c r="DJ96" s="185">
        <v>0</v>
      </c>
      <c r="DK96" s="185">
        <v>5.2631578947368418E-2</v>
      </c>
      <c r="DL96" s="184">
        <v>19</v>
      </c>
      <c r="DM96" s="185">
        <v>0.59375</v>
      </c>
      <c r="DN96" s="185">
        <v>0.61904761904761907</v>
      </c>
      <c r="DO96" s="185">
        <v>0.33333333333333337</v>
      </c>
      <c r="DP96" s="185">
        <v>0</v>
      </c>
      <c r="DQ96" s="185">
        <v>0</v>
      </c>
      <c r="DR96" s="185">
        <v>4.7619047619047623E-2</v>
      </c>
      <c r="DS96" s="184">
        <v>21</v>
      </c>
      <c r="DT96" s="185">
        <v>0.65625</v>
      </c>
      <c r="DU96" s="185">
        <v>0.63636363636363635</v>
      </c>
      <c r="DV96" s="185">
        <v>0.27272727272727271</v>
      </c>
      <c r="DW96" s="185">
        <v>9.0909090909090912E-2</v>
      </c>
      <c r="DX96" s="185">
        <v>0</v>
      </c>
      <c r="DY96" s="185">
        <v>0</v>
      </c>
      <c r="DZ96" s="184">
        <v>11</v>
      </c>
      <c r="EA96" s="185">
        <v>0.34375</v>
      </c>
      <c r="EB96" s="185">
        <v>0.7142857142857143</v>
      </c>
      <c r="EC96" s="185">
        <v>0.2857142857142857</v>
      </c>
      <c r="ED96" s="185">
        <v>0</v>
      </c>
      <c r="EE96" s="185">
        <v>0</v>
      </c>
      <c r="EF96" s="185">
        <v>0</v>
      </c>
      <c r="EG96" s="184">
        <v>7</v>
      </c>
      <c r="EH96" s="185">
        <v>0.21875</v>
      </c>
      <c r="EI96" s="185">
        <v>0.93333333333333324</v>
      </c>
      <c r="EJ96" s="185">
        <v>6.6666666666666666E-2</v>
      </c>
      <c r="EK96" s="185">
        <v>0</v>
      </c>
      <c r="EL96" s="185">
        <v>0</v>
      </c>
      <c r="EM96" s="185">
        <v>0</v>
      </c>
      <c r="EN96" s="184">
        <v>30</v>
      </c>
      <c r="EO96" s="185">
        <v>0.9375</v>
      </c>
      <c r="EP96" s="185">
        <v>0.66666666666666663</v>
      </c>
      <c r="EQ96" s="185">
        <v>0.25</v>
      </c>
      <c r="ER96" s="185">
        <v>8.3333333333333329E-2</v>
      </c>
      <c r="ES96" s="185">
        <v>0</v>
      </c>
      <c r="ET96" s="185">
        <v>0</v>
      </c>
      <c r="EU96" s="184">
        <v>12</v>
      </c>
      <c r="EV96" s="185">
        <v>0.375</v>
      </c>
      <c r="EW96" s="185">
        <v>0.8571428571428571</v>
      </c>
      <c r="EX96" s="185">
        <v>0</v>
      </c>
      <c r="EY96" s="185">
        <v>0.14285714285714285</v>
      </c>
      <c r="EZ96" s="185">
        <v>0</v>
      </c>
      <c r="FA96" s="185">
        <v>0</v>
      </c>
      <c r="FB96" s="184">
        <v>7</v>
      </c>
      <c r="FC96" s="185">
        <v>0.21875</v>
      </c>
      <c r="FD96" s="185">
        <v>0.92857142857142849</v>
      </c>
      <c r="FE96" s="185">
        <v>7.1428571428571425E-2</v>
      </c>
      <c r="FF96" s="185">
        <v>0</v>
      </c>
      <c r="FG96" s="185">
        <v>0</v>
      </c>
      <c r="FH96" s="185">
        <v>0</v>
      </c>
      <c r="FI96" s="184">
        <v>14</v>
      </c>
      <c r="FJ96" s="185">
        <v>0.4375</v>
      </c>
      <c r="FK96" s="185">
        <v>1</v>
      </c>
      <c r="FL96" s="185">
        <v>0</v>
      </c>
      <c r="FM96" s="185">
        <v>0</v>
      </c>
      <c r="FN96" s="185">
        <v>0</v>
      </c>
      <c r="FO96" s="185">
        <v>0</v>
      </c>
      <c r="FP96" s="184">
        <v>14</v>
      </c>
      <c r="FQ96" s="185">
        <v>0.4375</v>
      </c>
      <c r="FR96" s="185">
        <v>0.8571428571428571</v>
      </c>
      <c r="FS96" s="185">
        <v>0.14285714285714285</v>
      </c>
      <c r="FT96" s="185">
        <v>0</v>
      </c>
      <c r="FU96" s="185">
        <v>0</v>
      </c>
      <c r="FV96" s="185">
        <v>0</v>
      </c>
      <c r="FW96" s="184">
        <v>14</v>
      </c>
      <c r="FX96" s="185">
        <v>0.4375</v>
      </c>
      <c r="FY96" s="185">
        <v>0.9</v>
      </c>
      <c r="FZ96" s="185">
        <v>0</v>
      </c>
      <c r="GA96" s="185">
        <v>0</v>
      </c>
      <c r="GB96" s="185">
        <v>0.1</v>
      </c>
      <c r="GC96" s="185">
        <v>0</v>
      </c>
      <c r="GD96" s="184">
        <v>10</v>
      </c>
      <c r="GE96" s="185">
        <v>0.3125</v>
      </c>
      <c r="GF96" s="185">
        <v>1</v>
      </c>
      <c r="GG96" s="185">
        <v>0</v>
      </c>
      <c r="GH96" s="185">
        <v>0</v>
      </c>
      <c r="GI96" s="185">
        <v>0</v>
      </c>
      <c r="GJ96" s="185">
        <v>0</v>
      </c>
      <c r="GK96" s="184">
        <v>12</v>
      </c>
      <c r="GL96" s="185">
        <v>0.375</v>
      </c>
      <c r="GM96" s="187" t="s">
        <v>232</v>
      </c>
      <c r="GN96" s="187" t="s">
        <v>232</v>
      </c>
      <c r="GO96" s="187" t="s">
        <v>232</v>
      </c>
      <c r="GP96" s="187" t="s">
        <v>232</v>
      </c>
      <c r="GQ96" s="187" t="s">
        <v>232</v>
      </c>
      <c r="GR96" s="184">
        <v>0</v>
      </c>
      <c r="GS96" s="185">
        <v>0</v>
      </c>
      <c r="GT96" s="187" t="s">
        <v>232</v>
      </c>
      <c r="GU96" s="187" t="s">
        <v>232</v>
      </c>
      <c r="GV96" s="187" t="s">
        <v>232</v>
      </c>
      <c r="GW96" s="187" t="s">
        <v>232</v>
      </c>
      <c r="GX96" s="187" t="s">
        <v>232</v>
      </c>
      <c r="GY96" s="184">
        <v>0</v>
      </c>
      <c r="GZ96" s="185">
        <v>0</v>
      </c>
      <c r="HA96" s="187" t="s">
        <v>232</v>
      </c>
      <c r="HB96" s="187" t="s">
        <v>232</v>
      </c>
      <c r="HC96" s="187" t="s">
        <v>232</v>
      </c>
      <c r="HD96" s="187" t="s">
        <v>232</v>
      </c>
      <c r="HE96" s="187" t="s">
        <v>232</v>
      </c>
      <c r="HF96" s="184">
        <v>0</v>
      </c>
      <c r="HG96" s="185">
        <v>0</v>
      </c>
      <c r="HH96" s="186">
        <v>9.4</v>
      </c>
      <c r="HI96" s="184">
        <v>25</v>
      </c>
      <c r="HJ96" s="185">
        <v>0.78125</v>
      </c>
      <c r="HK96" s="185">
        <v>9.6774193548387094E-2</v>
      </c>
      <c r="HL96" s="185">
        <v>0.77419354838709675</v>
      </c>
      <c r="HM96" s="185">
        <v>9.6774193548387094E-2</v>
      </c>
      <c r="HN96" s="185">
        <v>3.2258064516129031E-2</v>
      </c>
      <c r="HO96" s="185">
        <v>0</v>
      </c>
      <c r="HP96" s="184">
        <v>31</v>
      </c>
      <c r="HQ96" s="185">
        <v>0.96875</v>
      </c>
      <c r="HR96" s="185">
        <v>0.56666666666666654</v>
      </c>
      <c r="HS96" s="185">
        <v>9.9999999999999992E-2</v>
      </c>
      <c r="HT96" s="185">
        <v>0</v>
      </c>
      <c r="HU96" s="185">
        <v>9.9999999999999992E-2</v>
      </c>
      <c r="HV96" s="185">
        <v>3.3333333333333333E-2</v>
      </c>
      <c r="HW96" s="185">
        <v>0</v>
      </c>
      <c r="HX96" s="185">
        <v>0.16666666666666666</v>
      </c>
      <c r="HY96" s="185">
        <v>6.6666666666666666E-2</v>
      </c>
      <c r="HZ96" s="185">
        <v>0</v>
      </c>
      <c r="IA96" s="185">
        <v>0.23333333333333331</v>
      </c>
      <c r="IB96" s="184">
        <v>30</v>
      </c>
      <c r="IC96" s="185">
        <v>0.9375</v>
      </c>
      <c r="ID96" s="186">
        <v>3</v>
      </c>
      <c r="IE96" s="184">
        <v>25</v>
      </c>
      <c r="IF96" s="185">
        <v>0.78125</v>
      </c>
      <c r="IG96" s="185">
        <v>0.59375</v>
      </c>
      <c r="IH96" s="185">
        <v>1</v>
      </c>
      <c r="II96" s="185">
        <v>0</v>
      </c>
      <c r="IJ96" s="184">
        <v>26</v>
      </c>
      <c r="IK96" s="185">
        <v>0.8125</v>
      </c>
      <c r="IL96" s="185">
        <v>1</v>
      </c>
      <c r="IM96" s="185">
        <v>0</v>
      </c>
      <c r="IN96" s="184">
        <v>6</v>
      </c>
      <c r="IO96" s="185">
        <v>0.1875</v>
      </c>
      <c r="IP96" s="185">
        <v>1</v>
      </c>
      <c r="IQ96" s="185">
        <v>0</v>
      </c>
      <c r="IR96" s="184">
        <v>13</v>
      </c>
      <c r="IS96" s="185">
        <v>0.40625</v>
      </c>
      <c r="IT96" s="185">
        <v>1</v>
      </c>
      <c r="IU96" s="185">
        <v>0</v>
      </c>
      <c r="IV96" s="184">
        <v>28</v>
      </c>
      <c r="IW96" s="185">
        <v>0.875</v>
      </c>
      <c r="IX96" s="185">
        <v>1</v>
      </c>
      <c r="IY96" s="185">
        <v>0</v>
      </c>
      <c r="IZ96" s="184">
        <v>21</v>
      </c>
      <c r="JA96" s="185">
        <v>0.65625</v>
      </c>
      <c r="JB96" s="185">
        <v>0.28125</v>
      </c>
      <c r="JC96" s="185">
        <v>0.78125</v>
      </c>
      <c r="JD96" s="185">
        <v>0.21875</v>
      </c>
      <c r="JE96" s="184">
        <v>32</v>
      </c>
      <c r="JF96" s="185">
        <v>1</v>
      </c>
      <c r="JG96" s="185">
        <v>0</v>
      </c>
      <c r="JH96" s="185">
        <v>7.1428571428571425E-2</v>
      </c>
      <c r="JI96" s="185">
        <v>0.2857142857142857</v>
      </c>
      <c r="JJ96" s="185">
        <v>0.25</v>
      </c>
      <c r="JK96" s="185">
        <v>0.39285714285714285</v>
      </c>
      <c r="JL96" s="184">
        <v>28</v>
      </c>
      <c r="JM96" s="185">
        <v>0.875</v>
      </c>
      <c r="JN96" s="184">
        <v>27</v>
      </c>
      <c r="JO96" s="185">
        <v>0.84375</v>
      </c>
      <c r="JP96" s="185">
        <v>0</v>
      </c>
      <c r="JQ96" s="185">
        <v>0.66666666666666663</v>
      </c>
      <c r="JR96" s="185">
        <v>0</v>
      </c>
      <c r="JS96" s="185">
        <v>0</v>
      </c>
      <c r="JT96" s="185">
        <v>0.33333333333333331</v>
      </c>
      <c r="JU96" s="184">
        <v>3</v>
      </c>
      <c r="JV96" s="185">
        <v>9.375E-2</v>
      </c>
      <c r="JW96" s="185">
        <v>0</v>
      </c>
      <c r="JX96" s="185">
        <v>3.125E-2</v>
      </c>
      <c r="JY96" s="185">
        <v>0</v>
      </c>
      <c r="JZ96" s="185">
        <v>0.96875</v>
      </c>
      <c r="KA96" s="185">
        <v>0</v>
      </c>
      <c r="KB96" s="184">
        <v>32</v>
      </c>
      <c r="KC96" s="185">
        <v>1</v>
      </c>
      <c r="KD96" s="185">
        <v>0.77777777777777768</v>
      </c>
      <c r="KE96" s="185">
        <v>7.407407407407407E-2</v>
      </c>
      <c r="KF96" s="185">
        <v>0.1111111111111111</v>
      </c>
      <c r="KG96" s="185">
        <v>3.7037037037037035E-2</v>
      </c>
      <c r="KH96" s="185">
        <v>0</v>
      </c>
      <c r="KI96" s="185">
        <v>0</v>
      </c>
      <c r="KJ96" s="185">
        <v>0</v>
      </c>
      <c r="KK96" s="185">
        <v>0</v>
      </c>
      <c r="KL96" s="185">
        <v>0</v>
      </c>
      <c r="KM96" s="184">
        <v>27</v>
      </c>
      <c r="KN96" s="188">
        <v>0.84375</v>
      </c>
    </row>
    <row r="97" spans="1:300" s="150" customFormat="1" ht="24" customHeight="1" x14ac:dyDescent="0.25">
      <c r="A97" s="173">
        <v>821</v>
      </c>
      <c r="B97" s="174" t="s">
        <v>293</v>
      </c>
      <c r="C97" s="175" t="s">
        <v>4</v>
      </c>
      <c r="D97" s="175" t="s">
        <v>0</v>
      </c>
      <c r="E97" s="176">
        <v>87</v>
      </c>
      <c r="F97" s="177">
        <v>0.20689655172413796</v>
      </c>
      <c r="G97" s="177">
        <v>0.7931034482758621</v>
      </c>
      <c r="H97" s="176">
        <v>87</v>
      </c>
      <c r="I97" s="177">
        <v>1</v>
      </c>
      <c r="J97" s="177">
        <v>0.83333333333333337</v>
      </c>
      <c r="K97" s="177">
        <v>0.16666666666666666</v>
      </c>
      <c r="L97" s="176">
        <v>72</v>
      </c>
      <c r="M97" s="177">
        <v>0.82758620689655171</v>
      </c>
      <c r="N97" s="177">
        <v>0.45945945945945943</v>
      </c>
      <c r="O97" s="177">
        <v>0.54054054054054046</v>
      </c>
      <c r="P97" s="176">
        <v>74</v>
      </c>
      <c r="Q97" s="177">
        <v>0.85057471264367812</v>
      </c>
      <c r="R97" s="177">
        <v>0.12790697674418605</v>
      </c>
      <c r="S97" s="177">
        <v>0.15116279069767444</v>
      </c>
      <c r="T97" s="177">
        <v>0.47674418604651164</v>
      </c>
      <c r="U97" s="177">
        <v>5.8139534883720929E-2</v>
      </c>
      <c r="V97" s="177">
        <v>0.34883720930232565</v>
      </c>
      <c r="W97" s="177">
        <v>6.9767441860465129E-2</v>
      </c>
      <c r="X97" s="177">
        <v>0.10465116279069768</v>
      </c>
      <c r="Y97" s="177">
        <v>4.651162790697675E-2</v>
      </c>
      <c r="Z97" s="177">
        <v>0.11627906976744186</v>
      </c>
      <c r="AA97" s="177">
        <v>9.3023255813953501E-2</v>
      </c>
      <c r="AB97" s="177">
        <v>5.8139534883720929E-2</v>
      </c>
      <c r="AC97" s="177">
        <v>5.8139534883720929E-2</v>
      </c>
      <c r="AD97" s="176">
        <v>86</v>
      </c>
      <c r="AE97" s="177">
        <v>0.9885057471264368</v>
      </c>
      <c r="AF97" s="177">
        <v>0.7816091954022989</v>
      </c>
      <c r="AG97" s="176">
        <v>68</v>
      </c>
      <c r="AH97" s="177">
        <v>0.5</v>
      </c>
      <c r="AI97" s="177">
        <v>0.32926829268292684</v>
      </c>
      <c r="AJ97" s="177">
        <v>0.2073170731707317</v>
      </c>
      <c r="AK97" s="177">
        <v>0.1951219512195122</v>
      </c>
      <c r="AL97" s="177">
        <v>0.32926829268292684</v>
      </c>
      <c r="AM97" s="177">
        <v>0.21951219512195125</v>
      </c>
      <c r="AN97" s="177">
        <v>0.17073170731707316</v>
      </c>
      <c r="AO97" s="177">
        <v>0.14634146341463417</v>
      </c>
      <c r="AP97" s="177">
        <v>6.097560975609756E-2</v>
      </c>
      <c r="AQ97" s="177">
        <v>0.10975609756097562</v>
      </c>
      <c r="AR97" s="176">
        <v>82</v>
      </c>
      <c r="AS97" s="177">
        <v>0.94252873563218387</v>
      </c>
      <c r="AT97" s="178">
        <v>9.7619047619047628</v>
      </c>
      <c r="AU97" s="176">
        <v>84</v>
      </c>
      <c r="AV97" s="177">
        <v>0.96551724137931039</v>
      </c>
      <c r="AW97" s="178">
        <v>9.8333333333333339</v>
      </c>
      <c r="AX97" s="176">
        <v>84</v>
      </c>
      <c r="AY97" s="177">
        <v>0.96551724137931039</v>
      </c>
      <c r="AZ97" s="178">
        <v>9.8452380952380949</v>
      </c>
      <c r="BA97" s="176">
        <v>84</v>
      </c>
      <c r="BB97" s="177">
        <v>0.96551724137931039</v>
      </c>
      <c r="BC97" s="177">
        <v>0.38554216867469882</v>
      </c>
      <c r="BD97" s="177">
        <v>0.31325301204819278</v>
      </c>
      <c r="BE97" s="177">
        <v>0.19277108433734941</v>
      </c>
      <c r="BF97" s="177">
        <v>0.10843373493975905</v>
      </c>
      <c r="BG97" s="177">
        <v>0</v>
      </c>
      <c r="BH97" s="176">
        <v>83</v>
      </c>
      <c r="BI97" s="177">
        <v>0.95402298850574707</v>
      </c>
      <c r="BJ97" s="177">
        <v>0.86585365853658547</v>
      </c>
      <c r="BK97" s="177">
        <v>0.13414634146341464</v>
      </c>
      <c r="BL97" s="177">
        <v>0</v>
      </c>
      <c r="BM97" s="177">
        <v>0</v>
      </c>
      <c r="BN97" s="177">
        <v>0</v>
      </c>
      <c r="BO97" s="176">
        <v>82</v>
      </c>
      <c r="BP97" s="177">
        <v>0.94252873563218387</v>
      </c>
      <c r="BQ97" s="177">
        <v>0.7558139534883721</v>
      </c>
      <c r="BR97" s="177">
        <v>0.186046511627907</v>
      </c>
      <c r="BS97" s="177">
        <v>5.8139534883720929E-2</v>
      </c>
      <c r="BT97" s="177">
        <v>0</v>
      </c>
      <c r="BU97" s="177">
        <v>0</v>
      </c>
      <c r="BV97" s="176">
        <v>86</v>
      </c>
      <c r="BW97" s="177">
        <v>0.9885057471264368</v>
      </c>
      <c r="BX97" s="177">
        <v>0.76744186046511631</v>
      </c>
      <c r="BY97" s="177">
        <v>0.20930232558139536</v>
      </c>
      <c r="BZ97" s="177">
        <v>2.3255813953488375E-2</v>
      </c>
      <c r="CA97" s="177">
        <v>0</v>
      </c>
      <c r="CB97" s="177">
        <v>0</v>
      </c>
      <c r="CC97" s="176">
        <v>86</v>
      </c>
      <c r="CD97" s="177">
        <v>0.9885057471264368</v>
      </c>
      <c r="CE97" s="177">
        <v>0.73611111111111105</v>
      </c>
      <c r="CF97" s="177">
        <v>0.22222222222222221</v>
      </c>
      <c r="CG97" s="177">
        <v>4.1666666666666664E-2</v>
      </c>
      <c r="CH97" s="177">
        <v>0</v>
      </c>
      <c r="CI97" s="177">
        <v>0</v>
      </c>
      <c r="CJ97" s="176">
        <v>72</v>
      </c>
      <c r="CK97" s="177">
        <v>0.82758620689655171</v>
      </c>
      <c r="CL97" s="177">
        <v>0.9285714285714286</v>
      </c>
      <c r="CM97" s="177">
        <v>5.9523809523809527E-2</v>
      </c>
      <c r="CN97" s="177">
        <v>1.1904761904761906E-2</v>
      </c>
      <c r="CO97" s="177">
        <v>0</v>
      </c>
      <c r="CP97" s="177">
        <v>0</v>
      </c>
      <c r="CQ97" s="176">
        <v>84</v>
      </c>
      <c r="CR97" s="177">
        <v>0.96551724137931039</v>
      </c>
      <c r="CS97" s="177">
        <v>0.82758620689655171</v>
      </c>
      <c r="CT97" s="177">
        <v>0.10344827586206896</v>
      </c>
      <c r="CU97" s="177">
        <v>5.1724137931034482E-2</v>
      </c>
      <c r="CV97" s="177">
        <v>1.7241379310344827E-2</v>
      </c>
      <c r="CW97" s="177">
        <v>0</v>
      </c>
      <c r="CX97" s="176">
        <v>58</v>
      </c>
      <c r="CY97" s="177">
        <v>0.66666666666666663</v>
      </c>
      <c r="CZ97" s="177">
        <v>0.66071428571428581</v>
      </c>
      <c r="DA97" s="177">
        <v>0.19642857142857142</v>
      </c>
      <c r="DB97" s="177">
        <v>1.785714285714286E-2</v>
      </c>
      <c r="DC97" s="177">
        <v>0.10714285714285715</v>
      </c>
      <c r="DD97" s="177">
        <v>1.785714285714286E-2</v>
      </c>
      <c r="DE97" s="176">
        <v>56</v>
      </c>
      <c r="DF97" s="177">
        <v>0.64367816091954022</v>
      </c>
      <c r="DG97" s="177">
        <v>0.57446808510638292</v>
      </c>
      <c r="DH97" s="177">
        <v>0.2978723404255319</v>
      </c>
      <c r="DI97" s="177">
        <v>6.3829787234042548E-2</v>
      </c>
      <c r="DJ97" s="177">
        <v>4.2553191489361701E-2</v>
      </c>
      <c r="DK97" s="177">
        <v>2.1276595744680851E-2</v>
      </c>
      <c r="DL97" s="176">
        <v>47</v>
      </c>
      <c r="DM97" s="177">
        <v>0.54022988505747127</v>
      </c>
      <c r="DN97" s="177">
        <v>0.5957446808510638</v>
      </c>
      <c r="DO97" s="177">
        <v>0.27659574468085102</v>
      </c>
      <c r="DP97" s="177">
        <v>6.3829787234042548E-2</v>
      </c>
      <c r="DQ97" s="177">
        <v>6.3829787234042548E-2</v>
      </c>
      <c r="DR97" s="177">
        <v>0</v>
      </c>
      <c r="DS97" s="176">
        <v>47</v>
      </c>
      <c r="DT97" s="177">
        <v>0.54022988505747127</v>
      </c>
      <c r="DU97" s="177">
        <v>0.74418604651162801</v>
      </c>
      <c r="DV97" s="177">
        <v>0.2558139534883721</v>
      </c>
      <c r="DW97" s="177">
        <v>0</v>
      </c>
      <c r="DX97" s="177">
        <v>0</v>
      </c>
      <c r="DY97" s="177">
        <v>0</v>
      </c>
      <c r="DZ97" s="176">
        <v>43</v>
      </c>
      <c r="EA97" s="177">
        <v>0.4942528735632184</v>
      </c>
      <c r="EB97" s="177">
        <v>0.8125</v>
      </c>
      <c r="EC97" s="177">
        <v>0.1875</v>
      </c>
      <c r="ED97" s="177">
        <v>0</v>
      </c>
      <c r="EE97" s="177">
        <v>0</v>
      </c>
      <c r="EF97" s="177">
        <v>0</v>
      </c>
      <c r="EG97" s="176">
        <v>48</v>
      </c>
      <c r="EH97" s="177">
        <v>0.55172413793103448</v>
      </c>
      <c r="EI97" s="177">
        <v>0.84705882352941186</v>
      </c>
      <c r="EJ97" s="177">
        <v>0.12941176470588234</v>
      </c>
      <c r="EK97" s="177">
        <v>2.3529411764705885E-2</v>
      </c>
      <c r="EL97" s="177">
        <v>0</v>
      </c>
      <c r="EM97" s="177">
        <v>0</v>
      </c>
      <c r="EN97" s="176">
        <v>85</v>
      </c>
      <c r="EO97" s="177">
        <v>0.97701149425287359</v>
      </c>
      <c r="EP97" s="177">
        <v>0.72222222222222221</v>
      </c>
      <c r="EQ97" s="177">
        <v>0.16666666666666669</v>
      </c>
      <c r="ER97" s="177">
        <v>0.11111111111111112</v>
      </c>
      <c r="ES97" s="177">
        <v>0</v>
      </c>
      <c r="ET97" s="177">
        <v>0</v>
      </c>
      <c r="EU97" s="176">
        <v>54</v>
      </c>
      <c r="EV97" s="177">
        <v>0.62068965517241381</v>
      </c>
      <c r="EW97" s="177">
        <v>0.76363636363636367</v>
      </c>
      <c r="EX97" s="177">
        <v>0.12727272727272726</v>
      </c>
      <c r="EY97" s="177">
        <v>0.1090909090909091</v>
      </c>
      <c r="EZ97" s="177">
        <v>0</v>
      </c>
      <c r="FA97" s="177">
        <v>0</v>
      </c>
      <c r="FB97" s="176">
        <v>55</v>
      </c>
      <c r="FC97" s="177">
        <v>0.63218390804597702</v>
      </c>
      <c r="FD97" s="177">
        <v>0.82692307692307687</v>
      </c>
      <c r="FE97" s="177">
        <v>0.13461538461538461</v>
      </c>
      <c r="FF97" s="177">
        <v>3.8461538461538464E-2</v>
      </c>
      <c r="FG97" s="177">
        <v>0</v>
      </c>
      <c r="FH97" s="177">
        <v>0</v>
      </c>
      <c r="FI97" s="176">
        <v>52</v>
      </c>
      <c r="FJ97" s="177">
        <v>0.5977011494252874</v>
      </c>
      <c r="FK97" s="177">
        <v>0.83673469387755095</v>
      </c>
      <c r="FL97" s="177">
        <v>0.14285714285714285</v>
      </c>
      <c r="FM97" s="177">
        <v>2.0408163265306121E-2</v>
      </c>
      <c r="FN97" s="177">
        <v>0</v>
      </c>
      <c r="FO97" s="177">
        <v>0</v>
      </c>
      <c r="FP97" s="176">
        <v>49</v>
      </c>
      <c r="FQ97" s="177">
        <v>0.56321839080459768</v>
      </c>
      <c r="FR97" s="177">
        <v>0.79999999999999993</v>
      </c>
      <c r="FS97" s="177">
        <v>0.14545454545454545</v>
      </c>
      <c r="FT97" s="177">
        <v>5.454545454545455E-2</v>
      </c>
      <c r="FU97" s="177">
        <v>0</v>
      </c>
      <c r="FV97" s="177">
        <v>0</v>
      </c>
      <c r="FW97" s="176">
        <v>55</v>
      </c>
      <c r="FX97" s="177">
        <v>0.63218390804597702</v>
      </c>
      <c r="FY97" s="177">
        <v>0.9130434782608694</v>
      </c>
      <c r="FZ97" s="177">
        <v>8.6956521739130432E-2</v>
      </c>
      <c r="GA97" s="177">
        <v>0</v>
      </c>
      <c r="GB97" s="177">
        <v>0</v>
      </c>
      <c r="GC97" s="177">
        <v>0</v>
      </c>
      <c r="GD97" s="176">
        <v>46</v>
      </c>
      <c r="GE97" s="177">
        <v>0.52873563218390807</v>
      </c>
      <c r="GF97" s="177">
        <v>0.77419354838709675</v>
      </c>
      <c r="GG97" s="177">
        <v>0.16129032258064516</v>
      </c>
      <c r="GH97" s="177">
        <v>3.2258064516129031E-2</v>
      </c>
      <c r="GI97" s="177">
        <v>3.2258064516129031E-2</v>
      </c>
      <c r="GJ97" s="177">
        <v>0</v>
      </c>
      <c r="GK97" s="176">
        <v>31</v>
      </c>
      <c r="GL97" s="177">
        <v>0.35632183908045978</v>
      </c>
      <c r="GM97" s="179" t="s">
        <v>232</v>
      </c>
      <c r="GN97" s="179" t="s">
        <v>232</v>
      </c>
      <c r="GO97" s="179" t="s">
        <v>232</v>
      </c>
      <c r="GP97" s="179" t="s">
        <v>232</v>
      </c>
      <c r="GQ97" s="179" t="s">
        <v>232</v>
      </c>
      <c r="GR97" s="176">
        <v>0</v>
      </c>
      <c r="GS97" s="177">
        <v>0</v>
      </c>
      <c r="GT97" s="179" t="s">
        <v>232</v>
      </c>
      <c r="GU97" s="179" t="s">
        <v>232</v>
      </c>
      <c r="GV97" s="179" t="s">
        <v>232</v>
      </c>
      <c r="GW97" s="179" t="s">
        <v>232</v>
      </c>
      <c r="GX97" s="179" t="s">
        <v>232</v>
      </c>
      <c r="GY97" s="176">
        <v>0</v>
      </c>
      <c r="GZ97" s="177">
        <v>0</v>
      </c>
      <c r="HA97" s="179" t="s">
        <v>232</v>
      </c>
      <c r="HB97" s="179" t="s">
        <v>232</v>
      </c>
      <c r="HC97" s="179" t="s">
        <v>232</v>
      </c>
      <c r="HD97" s="179" t="s">
        <v>232</v>
      </c>
      <c r="HE97" s="179" t="s">
        <v>232</v>
      </c>
      <c r="HF97" s="176">
        <v>0</v>
      </c>
      <c r="HG97" s="177">
        <v>0</v>
      </c>
      <c r="HH97" s="178">
        <v>9.5465116279069768</v>
      </c>
      <c r="HI97" s="176">
        <v>86</v>
      </c>
      <c r="HJ97" s="177">
        <v>0.9885057471264368</v>
      </c>
      <c r="HK97" s="177">
        <v>0.79069767441860472</v>
      </c>
      <c r="HL97" s="177">
        <v>0.12790697674418605</v>
      </c>
      <c r="HM97" s="177">
        <v>8.1395348837209308E-2</v>
      </c>
      <c r="HN97" s="177">
        <v>0</v>
      </c>
      <c r="HO97" s="177">
        <v>0</v>
      </c>
      <c r="HP97" s="176">
        <v>86</v>
      </c>
      <c r="HQ97" s="177">
        <v>0.9885057471264368</v>
      </c>
      <c r="HR97" s="177">
        <v>0.32926829268292684</v>
      </c>
      <c r="HS97" s="177">
        <v>0</v>
      </c>
      <c r="HT97" s="177">
        <v>0.12195121951219512</v>
      </c>
      <c r="HU97" s="177">
        <v>0.24390243902439024</v>
      </c>
      <c r="HV97" s="177">
        <v>4.878048780487805E-2</v>
      </c>
      <c r="HW97" s="177">
        <v>8.5365853658536578E-2</v>
      </c>
      <c r="HX97" s="177">
        <v>0.1951219512195122</v>
      </c>
      <c r="HY97" s="177">
        <v>0</v>
      </c>
      <c r="HZ97" s="177">
        <v>9.7560975609756101E-2</v>
      </c>
      <c r="IA97" s="177">
        <v>0.18292682926829271</v>
      </c>
      <c r="IB97" s="176">
        <v>82</v>
      </c>
      <c r="IC97" s="177">
        <v>0.94252873563218387</v>
      </c>
      <c r="ID97" s="178">
        <v>2.1486486486486487</v>
      </c>
      <c r="IE97" s="176">
        <v>74</v>
      </c>
      <c r="IF97" s="177">
        <v>0.85057471264367812</v>
      </c>
      <c r="IG97" s="177">
        <v>0.28735632183908044</v>
      </c>
      <c r="IH97" s="177">
        <v>0.98333333333333339</v>
      </c>
      <c r="II97" s="177">
        <v>1.6666666666666666E-2</v>
      </c>
      <c r="IJ97" s="176">
        <v>60</v>
      </c>
      <c r="IK97" s="177">
        <v>0.68965517241379315</v>
      </c>
      <c r="IL97" s="177">
        <v>0.92592592592592593</v>
      </c>
      <c r="IM97" s="177">
        <v>7.407407407407407E-2</v>
      </c>
      <c r="IN97" s="176">
        <v>27</v>
      </c>
      <c r="IO97" s="177">
        <v>0.31034482758620691</v>
      </c>
      <c r="IP97" s="177">
        <v>1</v>
      </c>
      <c r="IQ97" s="177">
        <v>0</v>
      </c>
      <c r="IR97" s="176">
        <v>44</v>
      </c>
      <c r="IS97" s="177">
        <v>0.50574712643678166</v>
      </c>
      <c r="IT97" s="177">
        <v>0.9722222222222221</v>
      </c>
      <c r="IU97" s="177">
        <v>2.7777777777777776E-2</v>
      </c>
      <c r="IV97" s="176">
        <v>72</v>
      </c>
      <c r="IW97" s="177">
        <v>0.82758620689655171</v>
      </c>
      <c r="IX97" s="177">
        <v>0.98591549295774639</v>
      </c>
      <c r="IY97" s="177">
        <v>1.408450704225352E-2</v>
      </c>
      <c r="IZ97" s="176">
        <v>71</v>
      </c>
      <c r="JA97" s="177">
        <v>0.81609195402298851</v>
      </c>
      <c r="JB97" s="177">
        <v>0.12643678160919541</v>
      </c>
      <c r="JC97" s="177">
        <v>0.51898734177215189</v>
      </c>
      <c r="JD97" s="177">
        <v>0.48101265822784811</v>
      </c>
      <c r="JE97" s="176">
        <v>79</v>
      </c>
      <c r="JF97" s="177">
        <v>0.90804597701149425</v>
      </c>
      <c r="JG97" s="177">
        <v>2.8985507246376812E-2</v>
      </c>
      <c r="JH97" s="177">
        <v>0.11594202898550725</v>
      </c>
      <c r="JI97" s="177">
        <v>0.3188405797101449</v>
      </c>
      <c r="JJ97" s="177">
        <v>0.37681159420289856</v>
      </c>
      <c r="JK97" s="177">
        <v>0.15942028985507245</v>
      </c>
      <c r="JL97" s="176">
        <v>69</v>
      </c>
      <c r="JM97" s="177">
        <v>0.7931034482758621</v>
      </c>
      <c r="JN97" s="176">
        <v>57</v>
      </c>
      <c r="JO97" s="177">
        <v>0.65517241379310343</v>
      </c>
      <c r="JP97" s="179">
        <v>0</v>
      </c>
      <c r="JQ97" s="179">
        <v>0</v>
      </c>
      <c r="JR97" s="179">
        <v>0</v>
      </c>
      <c r="JS97" s="179">
        <v>0.25</v>
      </c>
      <c r="JT97" s="179">
        <v>0.75</v>
      </c>
      <c r="JU97" s="176">
        <v>4</v>
      </c>
      <c r="JV97" s="177">
        <v>4.5977011494252873E-2</v>
      </c>
      <c r="JW97" s="177">
        <v>0</v>
      </c>
      <c r="JX97" s="177">
        <v>0</v>
      </c>
      <c r="JY97" s="177">
        <v>1.282051282051282E-2</v>
      </c>
      <c r="JZ97" s="177">
        <v>0.98717948717948723</v>
      </c>
      <c r="KA97" s="177">
        <v>0</v>
      </c>
      <c r="KB97" s="176">
        <v>78</v>
      </c>
      <c r="KC97" s="177">
        <v>0.89655172413793105</v>
      </c>
      <c r="KD97" s="177">
        <v>0.79411764705882348</v>
      </c>
      <c r="KE97" s="177">
        <v>5.8823529411764705E-2</v>
      </c>
      <c r="KF97" s="177">
        <v>0.16176470588235292</v>
      </c>
      <c r="KG97" s="177">
        <v>0</v>
      </c>
      <c r="KH97" s="177">
        <v>1.4705882352941176E-2</v>
      </c>
      <c r="KI97" s="177">
        <v>0</v>
      </c>
      <c r="KJ97" s="177">
        <v>0</v>
      </c>
      <c r="KK97" s="177">
        <v>1.4705882352941176E-2</v>
      </c>
      <c r="KL97" s="177">
        <v>2.9411764705882353E-2</v>
      </c>
      <c r="KM97" s="176">
        <v>68</v>
      </c>
      <c r="KN97" s="180">
        <v>0.7816091954022989</v>
      </c>
    </row>
    <row r="98" spans="1:300" s="150" customFormat="1" ht="24" customHeight="1" x14ac:dyDescent="0.25">
      <c r="A98" s="181">
        <v>1229</v>
      </c>
      <c r="B98" s="182" t="s">
        <v>309</v>
      </c>
      <c r="C98" s="183" t="s">
        <v>7</v>
      </c>
      <c r="D98" s="183" t="s">
        <v>0</v>
      </c>
      <c r="E98" s="184">
        <v>34</v>
      </c>
      <c r="F98" s="185">
        <v>0.20588235294117646</v>
      </c>
      <c r="G98" s="185">
        <v>0.79411764705882359</v>
      </c>
      <c r="H98" s="184">
        <v>34</v>
      </c>
      <c r="I98" s="185">
        <v>1</v>
      </c>
      <c r="J98" s="185">
        <v>0.77777777777777768</v>
      </c>
      <c r="K98" s="185">
        <v>0.22222222222222218</v>
      </c>
      <c r="L98" s="184">
        <v>27</v>
      </c>
      <c r="M98" s="185">
        <v>0.79411764705882348</v>
      </c>
      <c r="N98" s="185">
        <v>0.5</v>
      </c>
      <c r="O98" s="185">
        <v>0.5</v>
      </c>
      <c r="P98" s="184">
        <v>28</v>
      </c>
      <c r="Q98" s="185">
        <v>0.82352941176470584</v>
      </c>
      <c r="R98" s="185">
        <v>0.88235294117647056</v>
      </c>
      <c r="S98" s="185">
        <v>0</v>
      </c>
      <c r="T98" s="185">
        <v>5.8823529411764705E-2</v>
      </c>
      <c r="U98" s="185">
        <v>2.9411764705882353E-2</v>
      </c>
      <c r="V98" s="185">
        <v>0</v>
      </c>
      <c r="W98" s="185">
        <v>0</v>
      </c>
      <c r="X98" s="185">
        <v>0</v>
      </c>
      <c r="Y98" s="185">
        <v>2.9411764705882353E-2</v>
      </c>
      <c r="Z98" s="185">
        <v>2.9411764705882353E-2</v>
      </c>
      <c r="AA98" s="185">
        <v>0</v>
      </c>
      <c r="AB98" s="185">
        <v>0</v>
      </c>
      <c r="AC98" s="185">
        <v>5.8823529411764705E-2</v>
      </c>
      <c r="AD98" s="184">
        <v>34</v>
      </c>
      <c r="AE98" s="185">
        <v>1</v>
      </c>
      <c r="AF98" s="185">
        <v>0.94117647058823528</v>
      </c>
      <c r="AG98" s="184">
        <v>32</v>
      </c>
      <c r="AH98" s="185">
        <v>0.76470588235294112</v>
      </c>
      <c r="AI98" s="185">
        <v>2.9411764705882353E-2</v>
      </c>
      <c r="AJ98" s="185">
        <v>5.8823529411764705E-2</v>
      </c>
      <c r="AK98" s="185">
        <v>0.79411764705882359</v>
      </c>
      <c r="AL98" s="185">
        <v>0.41176470588235292</v>
      </c>
      <c r="AM98" s="185">
        <v>0.73529411764705876</v>
      </c>
      <c r="AN98" s="185">
        <v>0.67647058823529405</v>
      </c>
      <c r="AO98" s="185">
        <v>0.1764705882352941</v>
      </c>
      <c r="AP98" s="185">
        <v>0.38235294117647056</v>
      </c>
      <c r="AQ98" s="185">
        <v>0.11764705882352941</v>
      </c>
      <c r="AR98" s="184">
        <v>34</v>
      </c>
      <c r="AS98" s="185">
        <v>1</v>
      </c>
      <c r="AT98" s="186">
        <v>9.882352941176471</v>
      </c>
      <c r="AU98" s="184">
        <v>34</v>
      </c>
      <c r="AV98" s="185">
        <v>1</v>
      </c>
      <c r="AW98" s="186">
        <v>9.882352941176471</v>
      </c>
      <c r="AX98" s="184">
        <v>34</v>
      </c>
      <c r="AY98" s="185">
        <v>1</v>
      </c>
      <c r="AZ98" s="186">
        <v>9.7575757575757578</v>
      </c>
      <c r="BA98" s="184">
        <v>33</v>
      </c>
      <c r="BB98" s="185">
        <v>0.97058823529411764</v>
      </c>
      <c r="BC98" s="185">
        <v>0.5</v>
      </c>
      <c r="BD98" s="185">
        <v>0.3235294117647059</v>
      </c>
      <c r="BE98" s="185">
        <v>8.8235294117647051E-2</v>
      </c>
      <c r="BF98" s="185">
        <v>8.8235294117647051E-2</v>
      </c>
      <c r="BG98" s="185">
        <v>0</v>
      </c>
      <c r="BH98" s="184">
        <v>34</v>
      </c>
      <c r="BI98" s="185">
        <v>1</v>
      </c>
      <c r="BJ98" s="185">
        <v>0.88235294117647056</v>
      </c>
      <c r="BK98" s="185">
        <v>0.11764705882352941</v>
      </c>
      <c r="BL98" s="185">
        <v>0</v>
      </c>
      <c r="BM98" s="185">
        <v>0</v>
      </c>
      <c r="BN98" s="185">
        <v>0</v>
      </c>
      <c r="BO98" s="184">
        <v>34</v>
      </c>
      <c r="BP98" s="185">
        <v>1</v>
      </c>
      <c r="BQ98" s="185">
        <v>0.97058823529411753</v>
      </c>
      <c r="BR98" s="185">
        <v>2.9411764705882353E-2</v>
      </c>
      <c r="BS98" s="185">
        <v>0</v>
      </c>
      <c r="BT98" s="185">
        <v>0</v>
      </c>
      <c r="BU98" s="185">
        <v>0</v>
      </c>
      <c r="BV98" s="184">
        <v>34</v>
      </c>
      <c r="BW98" s="185">
        <v>1</v>
      </c>
      <c r="BX98" s="185">
        <v>0.82352941176470584</v>
      </c>
      <c r="BY98" s="185">
        <v>0.1764705882352941</v>
      </c>
      <c r="BZ98" s="185">
        <v>0</v>
      </c>
      <c r="CA98" s="185">
        <v>0</v>
      </c>
      <c r="CB98" s="185">
        <v>0</v>
      </c>
      <c r="CC98" s="184">
        <v>34</v>
      </c>
      <c r="CD98" s="185">
        <v>1</v>
      </c>
      <c r="CE98" s="185">
        <v>0.55882352941176472</v>
      </c>
      <c r="CF98" s="185">
        <v>0.26470588235294118</v>
      </c>
      <c r="CG98" s="185">
        <v>0.14705882352941177</v>
      </c>
      <c r="CH98" s="185">
        <v>0</v>
      </c>
      <c r="CI98" s="185">
        <v>2.9411764705882353E-2</v>
      </c>
      <c r="CJ98" s="184">
        <v>34</v>
      </c>
      <c r="CK98" s="185">
        <v>1</v>
      </c>
      <c r="CL98" s="185">
        <v>0.875</v>
      </c>
      <c r="CM98" s="185">
        <v>0.125</v>
      </c>
      <c r="CN98" s="185">
        <v>0</v>
      </c>
      <c r="CO98" s="185">
        <v>0</v>
      </c>
      <c r="CP98" s="185">
        <v>0</v>
      </c>
      <c r="CQ98" s="184">
        <v>32</v>
      </c>
      <c r="CR98" s="185">
        <v>0.94117647058823528</v>
      </c>
      <c r="CS98" s="185">
        <v>0.7222222222222221</v>
      </c>
      <c r="CT98" s="185">
        <v>0.27777777777777779</v>
      </c>
      <c r="CU98" s="185">
        <v>0</v>
      </c>
      <c r="CV98" s="185">
        <v>0</v>
      </c>
      <c r="CW98" s="185">
        <v>0</v>
      </c>
      <c r="CX98" s="184">
        <v>18</v>
      </c>
      <c r="CY98" s="185">
        <v>0.52941176470588236</v>
      </c>
      <c r="CZ98" s="185">
        <v>0.78571428571428581</v>
      </c>
      <c r="DA98" s="185">
        <v>0.21428571428571427</v>
      </c>
      <c r="DB98" s="185">
        <v>0</v>
      </c>
      <c r="DC98" s="185">
        <v>0</v>
      </c>
      <c r="DD98" s="185">
        <v>0</v>
      </c>
      <c r="DE98" s="184">
        <v>14</v>
      </c>
      <c r="DF98" s="185">
        <v>0.41176470588235292</v>
      </c>
      <c r="DG98" s="185">
        <v>0.5357142857142857</v>
      </c>
      <c r="DH98" s="185">
        <v>0.3928571428571429</v>
      </c>
      <c r="DI98" s="185">
        <v>3.5714285714285719E-2</v>
      </c>
      <c r="DJ98" s="185">
        <v>3.5714285714285719E-2</v>
      </c>
      <c r="DK98" s="185">
        <v>0</v>
      </c>
      <c r="DL98" s="184">
        <v>28</v>
      </c>
      <c r="DM98" s="185">
        <v>0.82352941176470584</v>
      </c>
      <c r="DN98" s="185">
        <v>0.60714285714285721</v>
      </c>
      <c r="DO98" s="185">
        <v>0.35714285714285721</v>
      </c>
      <c r="DP98" s="185">
        <v>0</v>
      </c>
      <c r="DQ98" s="185">
        <v>3.5714285714285719E-2</v>
      </c>
      <c r="DR98" s="185">
        <v>0</v>
      </c>
      <c r="DS98" s="184">
        <v>28</v>
      </c>
      <c r="DT98" s="185">
        <v>0.82352941176470584</v>
      </c>
      <c r="DU98" s="185">
        <v>0.63636363636363624</v>
      </c>
      <c r="DV98" s="185">
        <v>0.36363636363636359</v>
      </c>
      <c r="DW98" s="185">
        <v>0</v>
      </c>
      <c r="DX98" s="185">
        <v>0</v>
      </c>
      <c r="DY98" s="185">
        <v>0</v>
      </c>
      <c r="DZ98" s="184">
        <v>11</v>
      </c>
      <c r="EA98" s="185">
        <v>0.3235294117647059</v>
      </c>
      <c r="EB98" s="185">
        <v>0.66666666666666674</v>
      </c>
      <c r="EC98" s="185">
        <v>0.33333333333333337</v>
      </c>
      <c r="ED98" s="185">
        <v>0</v>
      </c>
      <c r="EE98" s="185">
        <v>0</v>
      </c>
      <c r="EF98" s="185">
        <v>0</v>
      </c>
      <c r="EG98" s="184">
        <v>12</v>
      </c>
      <c r="EH98" s="185">
        <v>0.35294117647058826</v>
      </c>
      <c r="EI98" s="185">
        <v>0.82352941176470584</v>
      </c>
      <c r="EJ98" s="185">
        <v>0.11764705882352941</v>
      </c>
      <c r="EK98" s="185">
        <v>2.9411764705882353E-2</v>
      </c>
      <c r="EL98" s="185">
        <v>0</v>
      </c>
      <c r="EM98" s="185">
        <v>2.9411764705882353E-2</v>
      </c>
      <c r="EN98" s="184">
        <v>34</v>
      </c>
      <c r="EO98" s="185">
        <v>1</v>
      </c>
      <c r="EP98" s="185">
        <v>1</v>
      </c>
      <c r="EQ98" s="185">
        <v>0</v>
      </c>
      <c r="ER98" s="185">
        <v>0</v>
      </c>
      <c r="ES98" s="185">
        <v>0</v>
      </c>
      <c r="ET98" s="185">
        <v>0</v>
      </c>
      <c r="EU98" s="184">
        <v>12</v>
      </c>
      <c r="EV98" s="185">
        <v>0.35294117647058826</v>
      </c>
      <c r="EW98" s="185">
        <v>0.72727272727272718</v>
      </c>
      <c r="EX98" s="185">
        <v>9.0909090909090898E-2</v>
      </c>
      <c r="EY98" s="185">
        <v>0.1818181818181818</v>
      </c>
      <c r="EZ98" s="185">
        <v>0</v>
      </c>
      <c r="FA98" s="185">
        <v>0</v>
      </c>
      <c r="FB98" s="184">
        <v>11</v>
      </c>
      <c r="FC98" s="185">
        <v>0.3235294117647059</v>
      </c>
      <c r="FD98" s="185">
        <v>0.76666666666666672</v>
      </c>
      <c r="FE98" s="185">
        <v>0.16666666666666669</v>
      </c>
      <c r="FF98" s="185">
        <v>0</v>
      </c>
      <c r="FG98" s="185">
        <v>6.6666666666666666E-2</v>
      </c>
      <c r="FH98" s="185">
        <v>0</v>
      </c>
      <c r="FI98" s="184">
        <v>30</v>
      </c>
      <c r="FJ98" s="185">
        <v>0.88235294117647056</v>
      </c>
      <c r="FK98" s="185">
        <v>0.83870967741935476</v>
      </c>
      <c r="FL98" s="185">
        <v>0.16129032258064516</v>
      </c>
      <c r="FM98" s="185">
        <v>0</v>
      </c>
      <c r="FN98" s="185">
        <v>0</v>
      </c>
      <c r="FO98" s="185">
        <v>0</v>
      </c>
      <c r="FP98" s="184">
        <v>31</v>
      </c>
      <c r="FQ98" s="185">
        <v>0.91176470588235292</v>
      </c>
      <c r="FR98" s="185">
        <v>0.66666666666666674</v>
      </c>
      <c r="FS98" s="185">
        <v>0</v>
      </c>
      <c r="FT98" s="185">
        <v>0.33333333333333337</v>
      </c>
      <c r="FU98" s="185">
        <v>0</v>
      </c>
      <c r="FV98" s="185">
        <v>0</v>
      </c>
      <c r="FW98" s="184">
        <v>3</v>
      </c>
      <c r="FX98" s="185">
        <v>8.8235294117647065E-2</v>
      </c>
      <c r="FY98" s="185">
        <v>0.59999999999999987</v>
      </c>
      <c r="FZ98" s="185">
        <v>0</v>
      </c>
      <c r="GA98" s="185">
        <v>0.19999999999999998</v>
      </c>
      <c r="GB98" s="185">
        <v>0.19999999999999998</v>
      </c>
      <c r="GC98" s="185">
        <v>0</v>
      </c>
      <c r="GD98" s="184">
        <v>5</v>
      </c>
      <c r="GE98" s="185">
        <v>0.14705882352941177</v>
      </c>
      <c r="GF98" s="185">
        <v>0.86956521739130443</v>
      </c>
      <c r="GG98" s="185">
        <v>4.3478260869565216E-2</v>
      </c>
      <c r="GH98" s="185">
        <v>8.6956521739130432E-2</v>
      </c>
      <c r="GI98" s="185">
        <v>0</v>
      </c>
      <c r="GJ98" s="185">
        <v>0</v>
      </c>
      <c r="GK98" s="184">
        <v>23</v>
      </c>
      <c r="GL98" s="185">
        <v>0.67647058823529416</v>
      </c>
      <c r="GM98" s="187" t="s">
        <v>232</v>
      </c>
      <c r="GN98" s="187" t="s">
        <v>232</v>
      </c>
      <c r="GO98" s="187" t="s">
        <v>232</v>
      </c>
      <c r="GP98" s="187" t="s">
        <v>232</v>
      </c>
      <c r="GQ98" s="187" t="s">
        <v>232</v>
      </c>
      <c r="GR98" s="184">
        <v>0</v>
      </c>
      <c r="GS98" s="185">
        <v>0</v>
      </c>
      <c r="GT98" s="187" t="s">
        <v>232</v>
      </c>
      <c r="GU98" s="187" t="s">
        <v>232</v>
      </c>
      <c r="GV98" s="187" t="s">
        <v>232</v>
      </c>
      <c r="GW98" s="187" t="s">
        <v>232</v>
      </c>
      <c r="GX98" s="187" t="s">
        <v>232</v>
      </c>
      <c r="GY98" s="184">
        <v>0</v>
      </c>
      <c r="GZ98" s="185">
        <v>0</v>
      </c>
      <c r="HA98" s="187" t="s">
        <v>232</v>
      </c>
      <c r="HB98" s="187" t="s">
        <v>232</v>
      </c>
      <c r="HC98" s="187" t="s">
        <v>232</v>
      </c>
      <c r="HD98" s="187" t="s">
        <v>232</v>
      </c>
      <c r="HE98" s="187" t="s">
        <v>232</v>
      </c>
      <c r="HF98" s="184">
        <v>0</v>
      </c>
      <c r="HG98" s="185">
        <v>0</v>
      </c>
      <c r="HH98" s="186">
        <v>9.454545454545455</v>
      </c>
      <c r="HI98" s="184">
        <v>33</v>
      </c>
      <c r="HJ98" s="185">
        <v>0.97058823529411764</v>
      </c>
      <c r="HK98" s="185">
        <v>0</v>
      </c>
      <c r="HL98" s="185">
        <v>0.94117647058823528</v>
      </c>
      <c r="HM98" s="185">
        <v>5.8823529411764705E-2</v>
      </c>
      <c r="HN98" s="185">
        <v>0</v>
      </c>
      <c r="HO98" s="185">
        <v>0</v>
      </c>
      <c r="HP98" s="184">
        <v>34</v>
      </c>
      <c r="HQ98" s="185">
        <v>1</v>
      </c>
      <c r="HR98" s="185">
        <v>0.36363636363636365</v>
      </c>
      <c r="HS98" s="185">
        <v>0.21212121212121213</v>
      </c>
      <c r="HT98" s="185">
        <v>0.18181818181818182</v>
      </c>
      <c r="HU98" s="185">
        <v>0.27272727272727276</v>
      </c>
      <c r="HV98" s="185">
        <v>3.0303030303030304E-2</v>
      </c>
      <c r="HW98" s="185">
        <v>6.0606060606060608E-2</v>
      </c>
      <c r="HX98" s="185">
        <v>0.12121212121212122</v>
      </c>
      <c r="HY98" s="185">
        <v>0.24242424242424243</v>
      </c>
      <c r="HZ98" s="185">
        <v>0.12121212121212122</v>
      </c>
      <c r="IA98" s="185">
        <v>9.0909090909090912E-2</v>
      </c>
      <c r="IB98" s="184">
        <v>33</v>
      </c>
      <c r="IC98" s="185">
        <v>0.97058823529411764</v>
      </c>
      <c r="ID98" s="186">
        <v>4.8275862068965516</v>
      </c>
      <c r="IE98" s="184">
        <v>29</v>
      </c>
      <c r="IF98" s="185">
        <v>0.8529411764705882</v>
      </c>
      <c r="IG98" s="185">
        <v>0.55882352941176472</v>
      </c>
      <c r="IH98" s="185">
        <v>1</v>
      </c>
      <c r="II98" s="185">
        <v>0</v>
      </c>
      <c r="IJ98" s="184">
        <v>33</v>
      </c>
      <c r="IK98" s="185">
        <v>0.97058823529411764</v>
      </c>
      <c r="IL98" s="185">
        <v>0.84615384615384626</v>
      </c>
      <c r="IM98" s="185">
        <v>0.15384615384615385</v>
      </c>
      <c r="IN98" s="184">
        <v>13</v>
      </c>
      <c r="IO98" s="185">
        <v>0.38235294117647056</v>
      </c>
      <c r="IP98" s="185">
        <v>1</v>
      </c>
      <c r="IQ98" s="185">
        <v>0</v>
      </c>
      <c r="IR98" s="184">
        <v>11</v>
      </c>
      <c r="IS98" s="185">
        <v>0.3235294117647059</v>
      </c>
      <c r="IT98" s="185">
        <v>1</v>
      </c>
      <c r="IU98" s="185">
        <v>0</v>
      </c>
      <c r="IV98" s="184">
        <v>29</v>
      </c>
      <c r="IW98" s="185">
        <v>0.8529411764705882</v>
      </c>
      <c r="IX98" s="185">
        <v>0.96428571428571441</v>
      </c>
      <c r="IY98" s="185">
        <v>3.5714285714285719E-2</v>
      </c>
      <c r="IZ98" s="184">
        <v>28</v>
      </c>
      <c r="JA98" s="185">
        <v>0.82352941176470584</v>
      </c>
      <c r="JB98" s="185">
        <v>0.26470588235294118</v>
      </c>
      <c r="JC98" s="185">
        <v>0.73529411764705876</v>
      </c>
      <c r="JD98" s="185">
        <v>0.26470588235294118</v>
      </c>
      <c r="JE98" s="184">
        <v>34</v>
      </c>
      <c r="JF98" s="185">
        <v>1</v>
      </c>
      <c r="JG98" s="185">
        <v>9.0909090909090912E-2</v>
      </c>
      <c r="JH98" s="185">
        <v>0.48484848484848486</v>
      </c>
      <c r="JI98" s="185">
        <v>0.24242424242424243</v>
      </c>
      <c r="JJ98" s="185">
        <v>0.15151515151515155</v>
      </c>
      <c r="JK98" s="185">
        <v>3.0303030303030304E-2</v>
      </c>
      <c r="JL98" s="184">
        <v>33</v>
      </c>
      <c r="JM98" s="185">
        <v>0.97058823529411764</v>
      </c>
      <c r="JN98" s="184">
        <v>22</v>
      </c>
      <c r="JO98" s="185">
        <v>0.6470588235294118</v>
      </c>
      <c r="JP98" s="185">
        <v>0</v>
      </c>
      <c r="JQ98" s="185">
        <v>0.57142857142857151</v>
      </c>
      <c r="JR98" s="185">
        <v>0.14285714285714288</v>
      </c>
      <c r="JS98" s="185">
        <v>0.28571428571428575</v>
      </c>
      <c r="JT98" s="185">
        <v>0</v>
      </c>
      <c r="JU98" s="184">
        <v>7</v>
      </c>
      <c r="JV98" s="185">
        <v>0.20588235294117646</v>
      </c>
      <c r="JW98" s="185">
        <v>9.3749999999999986E-2</v>
      </c>
      <c r="JX98" s="185">
        <v>0</v>
      </c>
      <c r="JY98" s="185">
        <v>3.125E-2</v>
      </c>
      <c r="JZ98" s="185">
        <v>0.875</v>
      </c>
      <c r="KA98" s="185">
        <v>0</v>
      </c>
      <c r="KB98" s="184">
        <v>32</v>
      </c>
      <c r="KC98" s="185">
        <v>0.94117647058823528</v>
      </c>
      <c r="KD98" s="185">
        <v>0.90625</v>
      </c>
      <c r="KE98" s="185">
        <v>3.125E-2</v>
      </c>
      <c r="KF98" s="185">
        <v>0</v>
      </c>
      <c r="KG98" s="185">
        <v>0</v>
      </c>
      <c r="KH98" s="185">
        <v>0</v>
      </c>
      <c r="KI98" s="185">
        <v>0</v>
      </c>
      <c r="KJ98" s="185">
        <v>0</v>
      </c>
      <c r="KK98" s="185">
        <v>0</v>
      </c>
      <c r="KL98" s="185">
        <v>6.25E-2</v>
      </c>
      <c r="KM98" s="184">
        <v>32</v>
      </c>
      <c r="KN98" s="188">
        <v>0.94117647058823528</v>
      </c>
    </row>
    <row r="99" spans="1:300" s="150" customFormat="1" ht="24" customHeight="1" x14ac:dyDescent="0.25">
      <c r="A99" s="173">
        <v>1239</v>
      </c>
      <c r="B99" s="174" t="s">
        <v>338</v>
      </c>
      <c r="C99" s="175" t="s">
        <v>5</v>
      </c>
      <c r="D99" s="175" t="s">
        <v>2</v>
      </c>
      <c r="E99" s="176">
        <v>45</v>
      </c>
      <c r="F99" s="177">
        <v>0.26666666666666666</v>
      </c>
      <c r="G99" s="177">
        <v>0.73333333333333339</v>
      </c>
      <c r="H99" s="176">
        <v>45</v>
      </c>
      <c r="I99" s="177">
        <v>1</v>
      </c>
      <c r="J99" s="177">
        <v>0.78787878787878773</v>
      </c>
      <c r="K99" s="177">
        <v>0.21212121212121213</v>
      </c>
      <c r="L99" s="176">
        <v>33</v>
      </c>
      <c r="M99" s="177">
        <v>0.73333333333333328</v>
      </c>
      <c r="N99" s="177">
        <v>0.80769230769230771</v>
      </c>
      <c r="O99" s="177">
        <v>0.19230769230769232</v>
      </c>
      <c r="P99" s="176">
        <v>26</v>
      </c>
      <c r="Q99" s="177">
        <v>0.57777777777777772</v>
      </c>
      <c r="R99" s="177">
        <v>0.84444444444444433</v>
      </c>
      <c r="S99" s="177">
        <v>4.4444444444444446E-2</v>
      </c>
      <c r="T99" s="177">
        <v>0</v>
      </c>
      <c r="U99" s="177">
        <v>2.2222222222222223E-2</v>
      </c>
      <c r="V99" s="177">
        <v>8.8888888888888892E-2</v>
      </c>
      <c r="W99" s="177">
        <v>6.6666666666666666E-2</v>
      </c>
      <c r="X99" s="177">
        <v>2.2222222222222223E-2</v>
      </c>
      <c r="Y99" s="177">
        <v>0.31111111111111112</v>
      </c>
      <c r="Z99" s="177">
        <v>8.8888888888888892E-2</v>
      </c>
      <c r="AA99" s="177">
        <v>0</v>
      </c>
      <c r="AB99" s="177">
        <v>0</v>
      </c>
      <c r="AC99" s="177">
        <v>4.4444444444444446E-2</v>
      </c>
      <c r="AD99" s="176">
        <v>45</v>
      </c>
      <c r="AE99" s="177">
        <v>1</v>
      </c>
      <c r="AF99" s="177">
        <v>0.91111111111111109</v>
      </c>
      <c r="AG99" s="176">
        <v>41</v>
      </c>
      <c r="AH99" s="177">
        <v>0.36363636363636365</v>
      </c>
      <c r="AI99" s="177">
        <v>0</v>
      </c>
      <c r="AJ99" s="177">
        <v>9.0909090909090912E-2</v>
      </c>
      <c r="AK99" s="177">
        <v>0.15909090909090909</v>
      </c>
      <c r="AL99" s="177">
        <v>0.43181818181818182</v>
      </c>
      <c r="AM99" s="177">
        <v>0.45454545454545459</v>
      </c>
      <c r="AN99" s="177">
        <v>0.31818181818181818</v>
      </c>
      <c r="AO99" s="177">
        <v>9.0909090909090912E-2</v>
      </c>
      <c r="AP99" s="177">
        <v>4.5454545454545456E-2</v>
      </c>
      <c r="AQ99" s="177">
        <v>6.8181818181818177E-2</v>
      </c>
      <c r="AR99" s="176">
        <v>44</v>
      </c>
      <c r="AS99" s="177">
        <v>0.97777777777777775</v>
      </c>
      <c r="AT99" s="178">
        <v>9.9111111111111114</v>
      </c>
      <c r="AU99" s="176">
        <v>45</v>
      </c>
      <c r="AV99" s="177">
        <v>1</v>
      </c>
      <c r="AW99" s="178">
        <v>9.9777777777777779</v>
      </c>
      <c r="AX99" s="176">
        <v>45</v>
      </c>
      <c r="AY99" s="177">
        <v>1</v>
      </c>
      <c r="AZ99" s="178">
        <v>9.9333333333333336</v>
      </c>
      <c r="BA99" s="176">
        <v>45</v>
      </c>
      <c r="BB99" s="177">
        <v>1</v>
      </c>
      <c r="BC99" s="177">
        <v>0.52272727272727282</v>
      </c>
      <c r="BD99" s="177">
        <v>0.20454545454545453</v>
      </c>
      <c r="BE99" s="177">
        <v>0.11363636363636365</v>
      </c>
      <c r="BF99" s="177">
        <v>0.13636363636363635</v>
      </c>
      <c r="BG99" s="177">
        <v>2.2727272727272728E-2</v>
      </c>
      <c r="BH99" s="176">
        <v>44</v>
      </c>
      <c r="BI99" s="177">
        <v>0.97777777777777775</v>
      </c>
      <c r="BJ99" s="177">
        <v>0.77272727272727271</v>
      </c>
      <c r="BK99" s="177">
        <v>0.18181818181818182</v>
      </c>
      <c r="BL99" s="177">
        <v>4.5454545454545456E-2</v>
      </c>
      <c r="BM99" s="177">
        <v>0</v>
      </c>
      <c r="BN99" s="177">
        <v>0</v>
      </c>
      <c r="BO99" s="176">
        <v>44</v>
      </c>
      <c r="BP99" s="177">
        <v>0.97777777777777775</v>
      </c>
      <c r="BQ99" s="177">
        <v>0.86363636363636365</v>
      </c>
      <c r="BR99" s="177">
        <v>0.13636363636363635</v>
      </c>
      <c r="BS99" s="177">
        <v>0</v>
      </c>
      <c r="BT99" s="177">
        <v>0</v>
      </c>
      <c r="BU99" s="177">
        <v>0</v>
      </c>
      <c r="BV99" s="176">
        <v>44</v>
      </c>
      <c r="BW99" s="177">
        <v>0.97777777777777775</v>
      </c>
      <c r="BX99" s="177">
        <v>0.79545454545454553</v>
      </c>
      <c r="BY99" s="177">
        <v>0.18181818181818182</v>
      </c>
      <c r="BZ99" s="177">
        <v>2.2727272727272728E-2</v>
      </c>
      <c r="CA99" s="177">
        <v>0</v>
      </c>
      <c r="CB99" s="177">
        <v>0</v>
      </c>
      <c r="CC99" s="176">
        <v>44</v>
      </c>
      <c r="CD99" s="177">
        <v>0.97777777777777775</v>
      </c>
      <c r="CE99" s="177">
        <v>0.63414634146341453</v>
      </c>
      <c r="CF99" s="177">
        <v>0.26829268292682923</v>
      </c>
      <c r="CG99" s="177">
        <v>9.7560975609756087E-2</v>
      </c>
      <c r="CH99" s="177">
        <v>0</v>
      </c>
      <c r="CI99" s="177">
        <v>0</v>
      </c>
      <c r="CJ99" s="176">
        <v>41</v>
      </c>
      <c r="CK99" s="177">
        <v>0.91111111111111109</v>
      </c>
      <c r="CL99" s="177">
        <v>0.90909090909090917</v>
      </c>
      <c r="CM99" s="177">
        <v>9.0909090909090912E-2</v>
      </c>
      <c r="CN99" s="177">
        <v>0</v>
      </c>
      <c r="CO99" s="177">
        <v>0</v>
      </c>
      <c r="CP99" s="177">
        <v>0</v>
      </c>
      <c r="CQ99" s="176">
        <v>44</v>
      </c>
      <c r="CR99" s="177">
        <v>0.97777777777777775</v>
      </c>
      <c r="CS99" s="177">
        <v>0.61904761904761907</v>
      </c>
      <c r="CT99" s="177">
        <v>0.33333333333333337</v>
      </c>
      <c r="CU99" s="177">
        <v>4.7619047619047623E-2</v>
      </c>
      <c r="CV99" s="177">
        <v>0</v>
      </c>
      <c r="CW99" s="177">
        <v>0</v>
      </c>
      <c r="CX99" s="176">
        <v>21</v>
      </c>
      <c r="CY99" s="177">
        <v>0.46666666666666667</v>
      </c>
      <c r="CZ99" s="177">
        <v>0.73684210526315796</v>
      </c>
      <c r="DA99" s="177">
        <v>0.10526315789473685</v>
      </c>
      <c r="DB99" s="177">
        <v>0.10526315789473685</v>
      </c>
      <c r="DC99" s="177">
        <v>5.2631578947368425E-2</v>
      </c>
      <c r="DD99" s="177">
        <v>0</v>
      </c>
      <c r="DE99" s="176">
        <v>19</v>
      </c>
      <c r="DF99" s="177">
        <v>0.42222222222222222</v>
      </c>
      <c r="DG99" s="177">
        <v>0.58064516129032262</v>
      </c>
      <c r="DH99" s="177">
        <v>0.25806451612903225</v>
      </c>
      <c r="DI99" s="177">
        <v>0.16129032258064518</v>
      </c>
      <c r="DJ99" s="177">
        <v>0</v>
      </c>
      <c r="DK99" s="177">
        <v>0</v>
      </c>
      <c r="DL99" s="176">
        <v>31</v>
      </c>
      <c r="DM99" s="177">
        <v>0.68888888888888888</v>
      </c>
      <c r="DN99" s="177">
        <v>0.54838709677419362</v>
      </c>
      <c r="DO99" s="177">
        <v>0.29032258064516131</v>
      </c>
      <c r="DP99" s="177">
        <v>0.16129032258064518</v>
      </c>
      <c r="DQ99" s="177">
        <v>0</v>
      </c>
      <c r="DR99" s="177">
        <v>0</v>
      </c>
      <c r="DS99" s="176">
        <v>31</v>
      </c>
      <c r="DT99" s="177">
        <v>0.68888888888888888</v>
      </c>
      <c r="DU99" s="177">
        <v>0.64</v>
      </c>
      <c r="DV99" s="177">
        <v>0.2</v>
      </c>
      <c r="DW99" s="177">
        <v>0.16</v>
      </c>
      <c r="DX99" s="177">
        <v>0</v>
      </c>
      <c r="DY99" s="177">
        <v>0</v>
      </c>
      <c r="DZ99" s="176">
        <v>25</v>
      </c>
      <c r="EA99" s="177">
        <v>0.55555555555555558</v>
      </c>
      <c r="EB99" s="177">
        <v>0.66666666666666674</v>
      </c>
      <c r="EC99" s="177">
        <v>0.125</v>
      </c>
      <c r="ED99" s="177">
        <v>0.16666666666666669</v>
      </c>
      <c r="EE99" s="177">
        <v>4.1666666666666671E-2</v>
      </c>
      <c r="EF99" s="177">
        <v>0</v>
      </c>
      <c r="EG99" s="176">
        <v>24</v>
      </c>
      <c r="EH99" s="177">
        <v>0.53333333333333333</v>
      </c>
      <c r="EI99" s="177">
        <v>0.93181818181818188</v>
      </c>
      <c r="EJ99" s="177">
        <v>6.8181818181818177E-2</v>
      </c>
      <c r="EK99" s="177">
        <v>0</v>
      </c>
      <c r="EL99" s="177">
        <v>0</v>
      </c>
      <c r="EM99" s="177">
        <v>0</v>
      </c>
      <c r="EN99" s="176">
        <v>44</v>
      </c>
      <c r="EO99" s="177">
        <v>0.97777777777777775</v>
      </c>
      <c r="EP99" s="177">
        <v>0.7599999999999999</v>
      </c>
      <c r="EQ99" s="177">
        <v>0.2</v>
      </c>
      <c r="ER99" s="177">
        <v>0.04</v>
      </c>
      <c r="ES99" s="177">
        <v>0</v>
      </c>
      <c r="ET99" s="177">
        <v>0</v>
      </c>
      <c r="EU99" s="176">
        <v>25</v>
      </c>
      <c r="EV99" s="177">
        <v>0.55555555555555558</v>
      </c>
      <c r="EW99" s="177">
        <v>0.72</v>
      </c>
      <c r="EX99" s="177">
        <v>0.24</v>
      </c>
      <c r="EY99" s="177">
        <v>0.04</v>
      </c>
      <c r="EZ99" s="177">
        <v>0</v>
      </c>
      <c r="FA99" s="177">
        <v>0</v>
      </c>
      <c r="FB99" s="176">
        <v>25</v>
      </c>
      <c r="FC99" s="177">
        <v>0.55555555555555558</v>
      </c>
      <c r="FD99" s="177">
        <v>0.73333333333333328</v>
      </c>
      <c r="FE99" s="177">
        <v>0.23333333333333334</v>
      </c>
      <c r="FF99" s="177">
        <v>3.3333333333333333E-2</v>
      </c>
      <c r="FG99" s="177">
        <v>0</v>
      </c>
      <c r="FH99" s="177">
        <v>0</v>
      </c>
      <c r="FI99" s="176">
        <v>30</v>
      </c>
      <c r="FJ99" s="177">
        <v>0.66666666666666663</v>
      </c>
      <c r="FK99" s="177">
        <v>0.79999999999999993</v>
      </c>
      <c r="FL99" s="177">
        <v>0.15</v>
      </c>
      <c r="FM99" s="177">
        <v>4.9999999999999996E-2</v>
      </c>
      <c r="FN99" s="177">
        <v>0</v>
      </c>
      <c r="FO99" s="177">
        <v>0</v>
      </c>
      <c r="FP99" s="176">
        <v>20</v>
      </c>
      <c r="FQ99" s="177">
        <v>0.44444444444444442</v>
      </c>
      <c r="FR99" s="177">
        <v>0.625</v>
      </c>
      <c r="FS99" s="177">
        <v>0.375</v>
      </c>
      <c r="FT99" s="177">
        <v>0</v>
      </c>
      <c r="FU99" s="177">
        <v>0</v>
      </c>
      <c r="FV99" s="177">
        <v>0</v>
      </c>
      <c r="FW99" s="176">
        <v>8</v>
      </c>
      <c r="FX99" s="177">
        <v>0.17777777777777778</v>
      </c>
      <c r="FY99" s="177">
        <v>0.66666666666666663</v>
      </c>
      <c r="FZ99" s="177">
        <v>0.33333333333333331</v>
      </c>
      <c r="GA99" s="177">
        <v>0</v>
      </c>
      <c r="GB99" s="177">
        <v>0</v>
      </c>
      <c r="GC99" s="177">
        <v>0</v>
      </c>
      <c r="GD99" s="176">
        <v>9</v>
      </c>
      <c r="GE99" s="177">
        <v>0.2</v>
      </c>
      <c r="GF99" s="177">
        <v>0.79999999999999993</v>
      </c>
      <c r="GG99" s="177">
        <v>0.19999999999999998</v>
      </c>
      <c r="GH99" s="177">
        <v>0</v>
      </c>
      <c r="GI99" s="177">
        <v>0</v>
      </c>
      <c r="GJ99" s="177">
        <v>0</v>
      </c>
      <c r="GK99" s="176">
        <v>10</v>
      </c>
      <c r="GL99" s="177">
        <v>0.22222222222222221</v>
      </c>
      <c r="GM99" s="179">
        <v>0.79999999999999993</v>
      </c>
      <c r="GN99" s="179">
        <v>0.19999999999999998</v>
      </c>
      <c r="GO99" s="179">
        <v>0</v>
      </c>
      <c r="GP99" s="179">
        <v>0</v>
      </c>
      <c r="GQ99" s="179">
        <v>0</v>
      </c>
      <c r="GR99" s="176">
        <v>5</v>
      </c>
      <c r="GS99" s="177">
        <v>0.1111111111111111</v>
      </c>
      <c r="GT99" s="179">
        <v>1</v>
      </c>
      <c r="GU99" s="179">
        <v>0</v>
      </c>
      <c r="GV99" s="179">
        <v>0</v>
      </c>
      <c r="GW99" s="179">
        <v>0</v>
      </c>
      <c r="GX99" s="179">
        <v>0</v>
      </c>
      <c r="GY99" s="176">
        <v>6</v>
      </c>
      <c r="GZ99" s="177">
        <v>0.13333333333333333</v>
      </c>
      <c r="HA99" s="179">
        <v>1</v>
      </c>
      <c r="HB99" s="179">
        <v>0</v>
      </c>
      <c r="HC99" s="179">
        <v>0</v>
      </c>
      <c r="HD99" s="179">
        <v>0</v>
      </c>
      <c r="HE99" s="179">
        <v>0</v>
      </c>
      <c r="HF99" s="176">
        <v>5</v>
      </c>
      <c r="HG99" s="177">
        <v>0.1111111111111111</v>
      </c>
      <c r="HH99" s="178">
        <v>9.6</v>
      </c>
      <c r="HI99" s="176">
        <v>45</v>
      </c>
      <c r="HJ99" s="177">
        <v>1</v>
      </c>
      <c r="HK99" s="177">
        <v>0.18181818181818182</v>
      </c>
      <c r="HL99" s="177">
        <v>0.18181818181818182</v>
      </c>
      <c r="HM99" s="177">
        <v>0.63636363636363635</v>
      </c>
      <c r="HN99" s="177">
        <v>0</v>
      </c>
      <c r="HO99" s="177">
        <v>0</v>
      </c>
      <c r="HP99" s="176">
        <v>44</v>
      </c>
      <c r="HQ99" s="177">
        <v>0.97777777777777775</v>
      </c>
      <c r="HR99" s="177">
        <v>0.40909090909090906</v>
      </c>
      <c r="HS99" s="177">
        <v>2.2727272727272728E-2</v>
      </c>
      <c r="HT99" s="177">
        <v>4.5454545454545456E-2</v>
      </c>
      <c r="HU99" s="177">
        <v>4.5454545454545456E-2</v>
      </c>
      <c r="HV99" s="177">
        <v>0</v>
      </c>
      <c r="HW99" s="177">
        <v>6.8181818181818177E-2</v>
      </c>
      <c r="HX99" s="177">
        <v>6.8181818181818177E-2</v>
      </c>
      <c r="HY99" s="177">
        <v>0</v>
      </c>
      <c r="HZ99" s="177">
        <v>0.20454545454545453</v>
      </c>
      <c r="IA99" s="177">
        <v>0.25</v>
      </c>
      <c r="IB99" s="176">
        <v>44</v>
      </c>
      <c r="IC99" s="177">
        <v>0.97777777777777775</v>
      </c>
      <c r="ID99" s="178">
        <v>2.5625</v>
      </c>
      <c r="IE99" s="176">
        <v>32</v>
      </c>
      <c r="IF99" s="177">
        <v>0.71111111111111114</v>
      </c>
      <c r="IG99" s="177">
        <v>0.4</v>
      </c>
      <c r="IH99" s="177">
        <v>1</v>
      </c>
      <c r="II99" s="177">
        <v>0</v>
      </c>
      <c r="IJ99" s="176">
        <v>44</v>
      </c>
      <c r="IK99" s="177">
        <v>0.97777777777777775</v>
      </c>
      <c r="IL99" s="177">
        <v>0.94736842105263164</v>
      </c>
      <c r="IM99" s="177">
        <v>5.2631578947368425E-2</v>
      </c>
      <c r="IN99" s="176">
        <v>19</v>
      </c>
      <c r="IO99" s="177">
        <v>0.42222222222222222</v>
      </c>
      <c r="IP99" s="177">
        <v>1</v>
      </c>
      <c r="IQ99" s="177">
        <v>0</v>
      </c>
      <c r="IR99" s="176">
        <v>16</v>
      </c>
      <c r="IS99" s="177">
        <v>0.35555555555555557</v>
      </c>
      <c r="IT99" s="177">
        <v>0.97499999999999998</v>
      </c>
      <c r="IU99" s="177">
        <v>2.4999999999999998E-2</v>
      </c>
      <c r="IV99" s="176">
        <v>40</v>
      </c>
      <c r="IW99" s="177">
        <v>0.88888888888888884</v>
      </c>
      <c r="IX99" s="177">
        <v>1</v>
      </c>
      <c r="IY99" s="177">
        <v>0</v>
      </c>
      <c r="IZ99" s="176">
        <v>40</v>
      </c>
      <c r="JA99" s="177">
        <v>0.88888888888888884</v>
      </c>
      <c r="JB99" s="177">
        <v>0.15555555555555556</v>
      </c>
      <c r="JC99" s="177">
        <v>0.62790697674418605</v>
      </c>
      <c r="JD99" s="177">
        <v>0.37209302325581395</v>
      </c>
      <c r="JE99" s="176">
        <v>43</v>
      </c>
      <c r="JF99" s="177">
        <v>0.9555555555555556</v>
      </c>
      <c r="JG99" s="177">
        <v>0.66666666666666663</v>
      </c>
      <c r="JH99" s="177">
        <v>0.20512820512820512</v>
      </c>
      <c r="JI99" s="177">
        <v>5.128205128205128E-2</v>
      </c>
      <c r="JJ99" s="177">
        <v>2.564102564102564E-2</v>
      </c>
      <c r="JK99" s="177">
        <v>5.128205128205128E-2</v>
      </c>
      <c r="JL99" s="176">
        <v>39</v>
      </c>
      <c r="JM99" s="177">
        <v>0.8666666666666667</v>
      </c>
      <c r="JN99" s="176">
        <v>36</v>
      </c>
      <c r="JO99" s="177">
        <v>0.8</v>
      </c>
      <c r="JP99" s="179" t="s">
        <v>232</v>
      </c>
      <c r="JQ99" s="179" t="s">
        <v>232</v>
      </c>
      <c r="JR99" s="179" t="s">
        <v>232</v>
      </c>
      <c r="JS99" s="179" t="s">
        <v>232</v>
      </c>
      <c r="JT99" s="179" t="s">
        <v>232</v>
      </c>
      <c r="JU99" s="176">
        <v>0</v>
      </c>
      <c r="JV99" s="177">
        <v>0</v>
      </c>
      <c r="JW99" s="177">
        <v>0</v>
      </c>
      <c r="JX99" s="177">
        <v>0</v>
      </c>
      <c r="JY99" s="177">
        <v>2.3255813953488372E-2</v>
      </c>
      <c r="JZ99" s="177">
        <v>0.97674418604651159</v>
      </c>
      <c r="KA99" s="177">
        <v>0</v>
      </c>
      <c r="KB99" s="176">
        <v>43</v>
      </c>
      <c r="KC99" s="177">
        <v>0.9555555555555556</v>
      </c>
      <c r="KD99" s="177">
        <v>0.87804878048780477</v>
      </c>
      <c r="KE99" s="177">
        <v>0</v>
      </c>
      <c r="KF99" s="177">
        <v>2.4390243902439022E-2</v>
      </c>
      <c r="KG99" s="177">
        <v>0</v>
      </c>
      <c r="KH99" s="177">
        <v>0</v>
      </c>
      <c r="KI99" s="177">
        <v>0</v>
      </c>
      <c r="KJ99" s="177">
        <v>4.8780487804878044E-2</v>
      </c>
      <c r="KK99" s="177">
        <v>2.4390243902439022E-2</v>
      </c>
      <c r="KL99" s="177">
        <v>2.4390243902439022E-2</v>
      </c>
      <c r="KM99" s="176">
        <v>41</v>
      </c>
      <c r="KN99" s="180">
        <v>0.91111111111111109</v>
      </c>
    </row>
    <row r="100" spans="1:300" s="150" customFormat="1" ht="24" customHeight="1" x14ac:dyDescent="0.25">
      <c r="A100" s="181">
        <v>1539</v>
      </c>
      <c r="B100" s="182" t="s">
        <v>341</v>
      </c>
      <c r="C100" s="183" t="s">
        <v>6</v>
      </c>
      <c r="D100" s="183" t="s">
        <v>3</v>
      </c>
      <c r="E100" s="184">
        <v>55</v>
      </c>
      <c r="F100" s="185">
        <v>0.31481481481481477</v>
      </c>
      <c r="G100" s="185">
        <v>0.68518518518518512</v>
      </c>
      <c r="H100" s="184">
        <v>54</v>
      </c>
      <c r="I100" s="185">
        <v>0.98181818181818181</v>
      </c>
      <c r="J100" s="185">
        <v>0.78947368421052644</v>
      </c>
      <c r="K100" s="185">
        <v>0.2105263157894737</v>
      </c>
      <c r="L100" s="184">
        <v>38</v>
      </c>
      <c r="M100" s="185">
        <v>0.69090909090909092</v>
      </c>
      <c r="N100" s="185">
        <v>0.47368421052631587</v>
      </c>
      <c r="O100" s="185">
        <v>0.52631578947368429</v>
      </c>
      <c r="P100" s="184">
        <v>38</v>
      </c>
      <c r="Q100" s="185">
        <v>0.69090909090909092</v>
      </c>
      <c r="R100" s="185">
        <v>3.6363636363636362E-2</v>
      </c>
      <c r="S100" s="185">
        <v>5.454545454545455E-2</v>
      </c>
      <c r="T100" s="185">
        <v>0.6</v>
      </c>
      <c r="U100" s="185">
        <v>5.454545454545455E-2</v>
      </c>
      <c r="V100" s="185">
        <v>0.2181818181818182</v>
      </c>
      <c r="W100" s="185">
        <v>7.2727272727272724E-2</v>
      </c>
      <c r="X100" s="185">
        <v>3.6363636363636362E-2</v>
      </c>
      <c r="Y100" s="185">
        <v>1.8181818181818181E-2</v>
      </c>
      <c r="Z100" s="185">
        <v>7.2727272727272724E-2</v>
      </c>
      <c r="AA100" s="185">
        <v>5.454545454545455E-2</v>
      </c>
      <c r="AB100" s="185">
        <v>1.8181818181818181E-2</v>
      </c>
      <c r="AC100" s="185">
        <v>0.19999999999999998</v>
      </c>
      <c r="AD100" s="184">
        <v>55</v>
      </c>
      <c r="AE100" s="185">
        <v>1</v>
      </c>
      <c r="AF100" s="185">
        <v>0.72727272727272729</v>
      </c>
      <c r="AG100" s="184">
        <v>40</v>
      </c>
      <c r="AH100" s="185">
        <v>0.51162790697674421</v>
      </c>
      <c r="AI100" s="185">
        <v>0.48837209302325585</v>
      </c>
      <c r="AJ100" s="185">
        <v>0.20930232558139536</v>
      </c>
      <c r="AK100" s="185">
        <v>0.13953488372093023</v>
      </c>
      <c r="AL100" s="185">
        <v>0.51162790697674421</v>
      </c>
      <c r="AM100" s="185">
        <v>0.37209302325581395</v>
      </c>
      <c r="AN100" s="185">
        <v>0.11627906976744186</v>
      </c>
      <c r="AO100" s="185">
        <v>0.11627906976744186</v>
      </c>
      <c r="AP100" s="185">
        <v>4.6511627906976744E-2</v>
      </c>
      <c r="AQ100" s="185">
        <v>0.23255813953488372</v>
      </c>
      <c r="AR100" s="184">
        <v>43</v>
      </c>
      <c r="AS100" s="185">
        <v>0.78181818181818186</v>
      </c>
      <c r="AT100" s="186">
        <v>9.8888888888888893</v>
      </c>
      <c r="AU100" s="184">
        <v>54</v>
      </c>
      <c r="AV100" s="185">
        <v>0.98181818181818181</v>
      </c>
      <c r="AW100" s="186">
        <v>9.9444444444444446</v>
      </c>
      <c r="AX100" s="184">
        <v>54</v>
      </c>
      <c r="AY100" s="185">
        <v>0.98181818181818181</v>
      </c>
      <c r="AZ100" s="186">
        <v>9.9245283018867916</v>
      </c>
      <c r="BA100" s="184">
        <v>53</v>
      </c>
      <c r="BB100" s="185">
        <v>0.96363636363636362</v>
      </c>
      <c r="BC100" s="185">
        <v>0.56000000000000005</v>
      </c>
      <c r="BD100" s="185">
        <v>0.24000000000000002</v>
      </c>
      <c r="BE100" s="185">
        <v>0.1</v>
      </c>
      <c r="BF100" s="185">
        <v>6.0000000000000005E-2</v>
      </c>
      <c r="BG100" s="185">
        <v>0.04</v>
      </c>
      <c r="BH100" s="184">
        <v>50</v>
      </c>
      <c r="BI100" s="185">
        <v>0.90909090909090906</v>
      </c>
      <c r="BJ100" s="185">
        <v>0.86</v>
      </c>
      <c r="BK100" s="185">
        <v>0.1</v>
      </c>
      <c r="BL100" s="185">
        <v>0.04</v>
      </c>
      <c r="BM100" s="185">
        <v>0</v>
      </c>
      <c r="BN100" s="185">
        <v>0</v>
      </c>
      <c r="BO100" s="184">
        <v>50</v>
      </c>
      <c r="BP100" s="185">
        <v>0.90909090909090906</v>
      </c>
      <c r="BQ100" s="185">
        <v>0.92307692307692313</v>
      </c>
      <c r="BR100" s="185">
        <v>7.6923076923076927E-2</v>
      </c>
      <c r="BS100" s="185">
        <v>0</v>
      </c>
      <c r="BT100" s="185">
        <v>0</v>
      </c>
      <c r="BU100" s="185">
        <v>0</v>
      </c>
      <c r="BV100" s="184">
        <v>52</v>
      </c>
      <c r="BW100" s="185">
        <v>0.94545454545454544</v>
      </c>
      <c r="BX100" s="185">
        <v>0.94</v>
      </c>
      <c r="BY100" s="185">
        <v>6.0000000000000005E-2</v>
      </c>
      <c r="BZ100" s="185">
        <v>0</v>
      </c>
      <c r="CA100" s="185">
        <v>0</v>
      </c>
      <c r="CB100" s="185">
        <v>0</v>
      </c>
      <c r="CC100" s="184">
        <v>50</v>
      </c>
      <c r="CD100" s="185">
        <v>0.90909090909090906</v>
      </c>
      <c r="CE100" s="185">
        <v>0.92156862745098034</v>
      </c>
      <c r="CF100" s="185">
        <v>7.8431372549019607E-2</v>
      </c>
      <c r="CG100" s="185">
        <v>0</v>
      </c>
      <c r="CH100" s="185">
        <v>0</v>
      </c>
      <c r="CI100" s="185">
        <v>0</v>
      </c>
      <c r="CJ100" s="184">
        <v>51</v>
      </c>
      <c r="CK100" s="185">
        <v>0.92727272727272725</v>
      </c>
      <c r="CL100" s="185">
        <v>0.98000000000000009</v>
      </c>
      <c r="CM100" s="185">
        <v>0.02</v>
      </c>
      <c r="CN100" s="185">
        <v>0</v>
      </c>
      <c r="CO100" s="185">
        <v>0</v>
      </c>
      <c r="CP100" s="185">
        <v>0</v>
      </c>
      <c r="CQ100" s="184">
        <v>50</v>
      </c>
      <c r="CR100" s="185">
        <v>0.90909090909090906</v>
      </c>
      <c r="CS100" s="185">
        <v>0.86111111111111105</v>
      </c>
      <c r="CT100" s="185">
        <v>0.13888888888888887</v>
      </c>
      <c r="CU100" s="185">
        <v>0</v>
      </c>
      <c r="CV100" s="185">
        <v>0</v>
      </c>
      <c r="CW100" s="185">
        <v>0</v>
      </c>
      <c r="CX100" s="184">
        <v>36</v>
      </c>
      <c r="CY100" s="185">
        <v>0.65454545454545454</v>
      </c>
      <c r="CZ100" s="185">
        <v>0.5714285714285714</v>
      </c>
      <c r="DA100" s="185">
        <v>0.31428571428571428</v>
      </c>
      <c r="DB100" s="185">
        <v>0.11428571428571428</v>
      </c>
      <c r="DC100" s="185">
        <v>0</v>
      </c>
      <c r="DD100" s="185">
        <v>0</v>
      </c>
      <c r="DE100" s="184">
        <v>35</v>
      </c>
      <c r="DF100" s="185">
        <v>0.63636363636363635</v>
      </c>
      <c r="DG100" s="185">
        <v>0.66666666666666663</v>
      </c>
      <c r="DH100" s="185">
        <v>0.33333333333333331</v>
      </c>
      <c r="DI100" s="185">
        <v>0</v>
      </c>
      <c r="DJ100" s="185">
        <v>0</v>
      </c>
      <c r="DK100" s="185">
        <v>0</v>
      </c>
      <c r="DL100" s="184">
        <v>33</v>
      </c>
      <c r="DM100" s="185">
        <v>0.6</v>
      </c>
      <c r="DN100" s="185">
        <v>0.71428571428571419</v>
      </c>
      <c r="DO100" s="185">
        <v>0.2857142857142857</v>
      </c>
      <c r="DP100" s="185">
        <v>0</v>
      </c>
      <c r="DQ100" s="185">
        <v>0</v>
      </c>
      <c r="DR100" s="185">
        <v>0</v>
      </c>
      <c r="DS100" s="184">
        <v>35</v>
      </c>
      <c r="DT100" s="185">
        <v>0.63636363636363635</v>
      </c>
      <c r="DU100" s="185">
        <v>0.7142857142857143</v>
      </c>
      <c r="DV100" s="185">
        <v>0.28571428571428575</v>
      </c>
      <c r="DW100" s="185">
        <v>0</v>
      </c>
      <c r="DX100" s="185">
        <v>0</v>
      </c>
      <c r="DY100" s="185">
        <v>0</v>
      </c>
      <c r="DZ100" s="184">
        <v>28</v>
      </c>
      <c r="EA100" s="185">
        <v>0.50909090909090904</v>
      </c>
      <c r="EB100" s="185">
        <v>0.62962962962962954</v>
      </c>
      <c r="EC100" s="185">
        <v>0.33333333333333331</v>
      </c>
      <c r="ED100" s="185">
        <v>3.7037037037037035E-2</v>
      </c>
      <c r="EE100" s="185">
        <v>0</v>
      </c>
      <c r="EF100" s="185">
        <v>0</v>
      </c>
      <c r="EG100" s="184">
        <v>27</v>
      </c>
      <c r="EH100" s="185">
        <v>0.49090909090909091</v>
      </c>
      <c r="EI100" s="185">
        <v>0.82222222222222219</v>
      </c>
      <c r="EJ100" s="185">
        <v>0.15555555555555553</v>
      </c>
      <c r="EK100" s="185">
        <v>0</v>
      </c>
      <c r="EL100" s="185">
        <v>2.222222222222222E-2</v>
      </c>
      <c r="EM100" s="185">
        <v>0</v>
      </c>
      <c r="EN100" s="184">
        <v>45</v>
      </c>
      <c r="EO100" s="185">
        <v>0.81818181818181823</v>
      </c>
      <c r="EP100" s="185">
        <v>0.85185185185185175</v>
      </c>
      <c r="EQ100" s="185">
        <v>0.1111111111111111</v>
      </c>
      <c r="ER100" s="185">
        <v>3.7037037037037035E-2</v>
      </c>
      <c r="ES100" s="185">
        <v>0</v>
      </c>
      <c r="ET100" s="185">
        <v>0</v>
      </c>
      <c r="EU100" s="184">
        <v>27</v>
      </c>
      <c r="EV100" s="185">
        <v>0.49090909090909091</v>
      </c>
      <c r="EW100" s="185">
        <v>0.84615384615384615</v>
      </c>
      <c r="EX100" s="185">
        <v>0.11538461538461539</v>
      </c>
      <c r="EY100" s="185">
        <v>3.8461538461538464E-2</v>
      </c>
      <c r="EZ100" s="185">
        <v>0</v>
      </c>
      <c r="FA100" s="185">
        <v>0</v>
      </c>
      <c r="FB100" s="184">
        <v>26</v>
      </c>
      <c r="FC100" s="185">
        <v>0.47272727272727272</v>
      </c>
      <c r="FD100" s="185">
        <v>0.75757575757575746</v>
      </c>
      <c r="FE100" s="185">
        <v>0.2424242424242424</v>
      </c>
      <c r="FF100" s="185">
        <v>0</v>
      </c>
      <c r="FG100" s="185">
        <v>0</v>
      </c>
      <c r="FH100" s="185">
        <v>0</v>
      </c>
      <c r="FI100" s="184">
        <v>33</v>
      </c>
      <c r="FJ100" s="185">
        <v>0.6</v>
      </c>
      <c r="FK100" s="185">
        <v>0.7931034482758621</v>
      </c>
      <c r="FL100" s="185">
        <v>0.20689655172413793</v>
      </c>
      <c r="FM100" s="185">
        <v>0</v>
      </c>
      <c r="FN100" s="185">
        <v>0</v>
      </c>
      <c r="FO100" s="185">
        <v>0</v>
      </c>
      <c r="FP100" s="184">
        <v>29</v>
      </c>
      <c r="FQ100" s="185">
        <v>0.52727272727272723</v>
      </c>
      <c r="FR100" s="185">
        <v>0.75</v>
      </c>
      <c r="FS100" s="185">
        <v>0.125</v>
      </c>
      <c r="FT100" s="185">
        <v>0.125</v>
      </c>
      <c r="FU100" s="185">
        <v>0</v>
      </c>
      <c r="FV100" s="185">
        <v>0</v>
      </c>
      <c r="FW100" s="184">
        <v>8</v>
      </c>
      <c r="FX100" s="185">
        <v>0.14545454545454545</v>
      </c>
      <c r="FY100" s="185">
        <v>0.68421052631578949</v>
      </c>
      <c r="FZ100" s="185">
        <v>0.2105263157894737</v>
      </c>
      <c r="GA100" s="185">
        <v>5.2631578947368425E-2</v>
      </c>
      <c r="GB100" s="185">
        <v>0</v>
      </c>
      <c r="GC100" s="185">
        <v>5.2631578947368425E-2</v>
      </c>
      <c r="GD100" s="184">
        <v>19</v>
      </c>
      <c r="GE100" s="185">
        <v>0.34545454545454546</v>
      </c>
      <c r="GF100" s="185">
        <v>0.81818181818181823</v>
      </c>
      <c r="GG100" s="185">
        <v>9.0909090909090912E-2</v>
      </c>
      <c r="GH100" s="185">
        <v>9.0909090909090912E-2</v>
      </c>
      <c r="GI100" s="185">
        <v>0</v>
      </c>
      <c r="GJ100" s="185">
        <v>0</v>
      </c>
      <c r="GK100" s="184">
        <v>11</v>
      </c>
      <c r="GL100" s="185">
        <v>0.2</v>
      </c>
      <c r="GM100" s="187" t="s">
        <v>232</v>
      </c>
      <c r="GN100" s="187" t="s">
        <v>232</v>
      </c>
      <c r="GO100" s="187" t="s">
        <v>232</v>
      </c>
      <c r="GP100" s="187" t="s">
        <v>232</v>
      </c>
      <c r="GQ100" s="187" t="s">
        <v>232</v>
      </c>
      <c r="GR100" s="184">
        <v>0</v>
      </c>
      <c r="GS100" s="185">
        <v>0</v>
      </c>
      <c r="GT100" s="187" t="s">
        <v>232</v>
      </c>
      <c r="GU100" s="187" t="s">
        <v>232</v>
      </c>
      <c r="GV100" s="187" t="s">
        <v>232</v>
      </c>
      <c r="GW100" s="187" t="s">
        <v>232</v>
      </c>
      <c r="GX100" s="187" t="s">
        <v>232</v>
      </c>
      <c r="GY100" s="184">
        <v>0</v>
      </c>
      <c r="GZ100" s="185">
        <v>0</v>
      </c>
      <c r="HA100" s="187" t="s">
        <v>232</v>
      </c>
      <c r="HB100" s="187" t="s">
        <v>232</v>
      </c>
      <c r="HC100" s="187" t="s">
        <v>232</v>
      </c>
      <c r="HD100" s="187" t="s">
        <v>232</v>
      </c>
      <c r="HE100" s="187" t="s">
        <v>232</v>
      </c>
      <c r="HF100" s="184">
        <v>0</v>
      </c>
      <c r="HG100" s="185">
        <v>0</v>
      </c>
      <c r="HH100" s="186">
        <v>9.4883720930232567</v>
      </c>
      <c r="HI100" s="184">
        <v>43</v>
      </c>
      <c r="HJ100" s="185">
        <v>0.78181818181818186</v>
      </c>
      <c r="HK100" s="185">
        <v>0.5660377358490567</v>
      </c>
      <c r="HL100" s="185">
        <v>7.5471698113207558E-2</v>
      </c>
      <c r="HM100" s="185">
        <v>0.35849056603773582</v>
      </c>
      <c r="HN100" s="185">
        <v>0</v>
      </c>
      <c r="HO100" s="185">
        <v>0</v>
      </c>
      <c r="HP100" s="184">
        <v>53</v>
      </c>
      <c r="HQ100" s="185">
        <v>0.96363636363636362</v>
      </c>
      <c r="HR100" s="185">
        <v>0.44230769230769229</v>
      </c>
      <c r="HS100" s="185">
        <v>7.6923076923076927E-2</v>
      </c>
      <c r="HT100" s="185">
        <v>0.21153846153846154</v>
      </c>
      <c r="HU100" s="185">
        <v>0.17307692307692307</v>
      </c>
      <c r="HV100" s="185">
        <v>0</v>
      </c>
      <c r="HW100" s="185">
        <v>0</v>
      </c>
      <c r="HX100" s="185">
        <v>0.26923076923076922</v>
      </c>
      <c r="HY100" s="185">
        <v>0.11538461538461539</v>
      </c>
      <c r="HZ100" s="185">
        <v>1.9230769230769232E-2</v>
      </c>
      <c r="IA100" s="185">
        <v>0.17307692307692307</v>
      </c>
      <c r="IB100" s="184">
        <v>52</v>
      </c>
      <c r="IC100" s="185">
        <v>0.94545454545454544</v>
      </c>
      <c r="ID100" s="186">
        <v>2.0909090909090908</v>
      </c>
      <c r="IE100" s="184">
        <v>32</v>
      </c>
      <c r="IF100" s="185">
        <v>0.58181818181818179</v>
      </c>
      <c r="IG100" s="185">
        <v>0.36363636363636365</v>
      </c>
      <c r="IH100" s="185">
        <v>0.97368421052631582</v>
      </c>
      <c r="II100" s="185">
        <v>2.6315789473684213E-2</v>
      </c>
      <c r="IJ100" s="184">
        <v>38</v>
      </c>
      <c r="IK100" s="185">
        <v>0.69090909090909092</v>
      </c>
      <c r="IL100" s="185">
        <v>0.94444444444444442</v>
      </c>
      <c r="IM100" s="185">
        <v>5.5555555555555552E-2</v>
      </c>
      <c r="IN100" s="184">
        <v>18</v>
      </c>
      <c r="IO100" s="185">
        <v>0.32727272727272727</v>
      </c>
      <c r="IP100" s="185">
        <v>1</v>
      </c>
      <c r="IQ100" s="185">
        <v>0</v>
      </c>
      <c r="IR100" s="184">
        <v>30</v>
      </c>
      <c r="IS100" s="185">
        <v>0.54545454545454541</v>
      </c>
      <c r="IT100" s="185">
        <v>0.97727272727272729</v>
      </c>
      <c r="IU100" s="185">
        <v>2.2727272727272728E-2</v>
      </c>
      <c r="IV100" s="184">
        <v>44</v>
      </c>
      <c r="IW100" s="185">
        <v>0.8</v>
      </c>
      <c r="IX100" s="185">
        <v>0.97222222222222221</v>
      </c>
      <c r="IY100" s="185">
        <v>2.7777777777777776E-2</v>
      </c>
      <c r="IZ100" s="184">
        <v>36</v>
      </c>
      <c r="JA100" s="185">
        <v>0.65454545454545454</v>
      </c>
      <c r="JB100" s="185">
        <v>5.4545454545454543E-2</v>
      </c>
      <c r="JC100" s="185">
        <v>0.48076923076923073</v>
      </c>
      <c r="JD100" s="185">
        <v>0.51923076923076927</v>
      </c>
      <c r="JE100" s="184">
        <v>52</v>
      </c>
      <c r="JF100" s="185">
        <v>0.94545454545454544</v>
      </c>
      <c r="JG100" s="185">
        <v>2.1276595744680854E-2</v>
      </c>
      <c r="JH100" s="185">
        <v>0.10638297872340426</v>
      </c>
      <c r="JI100" s="185">
        <v>0.31914893617021278</v>
      </c>
      <c r="JJ100" s="185">
        <v>0.42553191489361702</v>
      </c>
      <c r="JK100" s="185">
        <v>0.12765957446808512</v>
      </c>
      <c r="JL100" s="184">
        <v>47</v>
      </c>
      <c r="JM100" s="185">
        <v>0.8545454545454545</v>
      </c>
      <c r="JN100" s="184">
        <v>11</v>
      </c>
      <c r="JO100" s="185">
        <v>0.2</v>
      </c>
      <c r="JP100" s="185">
        <v>0</v>
      </c>
      <c r="JQ100" s="185">
        <v>0.36363636363636365</v>
      </c>
      <c r="JR100" s="185">
        <v>9.0909090909090912E-2</v>
      </c>
      <c r="JS100" s="185">
        <v>0.27272727272727276</v>
      </c>
      <c r="JT100" s="185">
        <v>0.27272727272727276</v>
      </c>
      <c r="JU100" s="184">
        <v>11</v>
      </c>
      <c r="JV100" s="185">
        <v>0.2</v>
      </c>
      <c r="JW100" s="185">
        <v>0</v>
      </c>
      <c r="JX100" s="185">
        <v>0</v>
      </c>
      <c r="JY100" s="185">
        <v>0</v>
      </c>
      <c r="JZ100" s="185">
        <v>1</v>
      </c>
      <c r="KA100" s="185">
        <v>0</v>
      </c>
      <c r="KB100" s="184">
        <v>51</v>
      </c>
      <c r="KC100" s="185">
        <v>0.92727272727272725</v>
      </c>
      <c r="KD100" s="185">
        <v>0.8</v>
      </c>
      <c r="KE100" s="185">
        <v>0.1111111111111111</v>
      </c>
      <c r="KF100" s="185">
        <v>6.6666666666666666E-2</v>
      </c>
      <c r="KG100" s="185">
        <v>2.222222222222222E-2</v>
      </c>
      <c r="KH100" s="185">
        <v>0</v>
      </c>
      <c r="KI100" s="185">
        <v>0</v>
      </c>
      <c r="KJ100" s="185">
        <v>2.222222222222222E-2</v>
      </c>
      <c r="KK100" s="185">
        <v>0</v>
      </c>
      <c r="KL100" s="185">
        <v>2.222222222222222E-2</v>
      </c>
      <c r="KM100" s="184">
        <v>45</v>
      </c>
      <c r="KN100" s="188">
        <v>0.81818181818181823</v>
      </c>
    </row>
    <row r="101" spans="1:300" s="150" customFormat="1" ht="24" customHeight="1" x14ac:dyDescent="0.25">
      <c r="A101" s="173">
        <v>1741</v>
      </c>
      <c r="B101" s="174" t="s">
        <v>314</v>
      </c>
      <c r="C101" s="175" t="s">
        <v>4</v>
      </c>
      <c r="D101" s="175" t="s">
        <v>1</v>
      </c>
      <c r="E101" s="176">
        <v>46</v>
      </c>
      <c r="F101" s="177">
        <v>0.44186046511627908</v>
      </c>
      <c r="G101" s="177">
        <v>0.55813953488372092</v>
      </c>
      <c r="H101" s="176">
        <v>43</v>
      </c>
      <c r="I101" s="177">
        <v>0.93478260869565222</v>
      </c>
      <c r="J101" s="177">
        <v>0.71999999999999986</v>
      </c>
      <c r="K101" s="177">
        <v>0.28000000000000003</v>
      </c>
      <c r="L101" s="176">
        <v>25</v>
      </c>
      <c r="M101" s="177">
        <v>0.54347826086956519</v>
      </c>
      <c r="N101" s="177">
        <v>0.45161290322580649</v>
      </c>
      <c r="O101" s="177">
        <v>0.54838709677419351</v>
      </c>
      <c r="P101" s="176">
        <v>31</v>
      </c>
      <c r="Q101" s="177">
        <v>0.67391304347826086</v>
      </c>
      <c r="R101" s="177">
        <v>4.7619047619047623E-2</v>
      </c>
      <c r="S101" s="177">
        <v>0</v>
      </c>
      <c r="T101" s="177">
        <v>0.42857142857142855</v>
      </c>
      <c r="U101" s="177">
        <v>2.3809523809523812E-2</v>
      </c>
      <c r="V101" s="177">
        <v>0.30952380952380953</v>
      </c>
      <c r="W101" s="177">
        <v>0.21428571428571427</v>
      </c>
      <c r="X101" s="177">
        <v>4.7619047619047623E-2</v>
      </c>
      <c r="Y101" s="177">
        <v>2.3809523809523812E-2</v>
      </c>
      <c r="Z101" s="177">
        <v>4.7619047619047623E-2</v>
      </c>
      <c r="AA101" s="177">
        <v>2.3809523809523812E-2</v>
      </c>
      <c r="AB101" s="177">
        <v>9.5238095238095247E-2</v>
      </c>
      <c r="AC101" s="177">
        <v>0.19047619047619049</v>
      </c>
      <c r="AD101" s="176">
        <v>42</v>
      </c>
      <c r="AE101" s="177">
        <v>0.91304347826086951</v>
      </c>
      <c r="AF101" s="177">
        <v>0.71739130434782605</v>
      </c>
      <c r="AG101" s="176">
        <v>33</v>
      </c>
      <c r="AH101" s="177">
        <v>0.40625</v>
      </c>
      <c r="AI101" s="177">
        <v>0.34375</v>
      </c>
      <c r="AJ101" s="177">
        <v>0.25</v>
      </c>
      <c r="AK101" s="177">
        <v>0.125</v>
      </c>
      <c r="AL101" s="177">
        <v>0.46875</v>
      </c>
      <c r="AM101" s="177">
        <v>3.125E-2</v>
      </c>
      <c r="AN101" s="177">
        <v>0.125</v>
      </c>
      <c r="AO101" s="177">
        <v>0.21875000000000003</v>
      </c>
      <c r="AP101" s="177">
        <v>9.375E-2</v>
      </c>
      <c r="AQ101" s="177">
        <v>3.125E-2</v>
      </c>
      <c r="AR101" s="176">
        <v>32</v>
      </c>
      <c r="AS101" s="177">
        <v>0.69565217391304346</v>
      </c>
      <c r="AT101" s="178">
        <v>9.7906976744186043</v>
      </c>
      <c r="AU101" s="176">
        <v>43</v>
      </c>
      <c r="AV101" s="177">
        <v>0.93478260869565222</v>
      </c>
      <c r="AW101" s="178">
        <v>9.8372093023255811</v>
      </c>
      <c r="AX101" s="176">
        <v>43</v>
      </c>
      <c r="AY101" s="177">
        <v>0.93478260869565222</v>
      </c>
      <c r="AZ101" s="178">
        <v>9.8372093023255811</v>
      </c>
      <c r="BA101" s="176">
        <v>43</v>
      </c>
      <c r="BB101" s="177">
        <v>0.93478260869565222</v>
      </c>
      <c r="BC101" s="177">
        <v>0.83720930232558133</v>
      </c>
      <c r="BD101" s="177">
        <v>0.16279069767441862</v>
      </c>
      <c r="BE101" s="177">
        <v>0</v>
      </c>
      <c r="BF101" s="177">
        <v>0</v>
      </c>
      <c r="BG101" s="177">
        <v>0</v>
      </c>
      <c r="BH101" s="176">
        <v>43</v>
      </c>
      <c r="BI101" s="177">
        <v>0.93478260869565222</v>
      </c>
      <c r="BJ101" s="177">
        <v>0.65909090909090906</v>
      </c>
      <c r="BK101" s="177">
        <v>0.22727272727272724</v>
      </c>
      <c r="BL101" s="177">
        <v>4.5454545454545456E-2</v>
      </c>
      <c r="BM101" s="177">
        <v>6.8181818181818177E-2</v>
      </c>
      <c r="BN101" s="177">
        <v>0</v>
      </c>
      <c r="BO101" s="176">
        <v>44</v>
      </c>
      <c r="BP101" s="177">
        <v>0.95652173913043481</v>
      </c>
      <c r="BQ101" s="177">
        <v>0.95555555555555549</v>
      </c>
      <c r="BR101" s="177">
        <v>4.4444444444444439E-2</v>
      </c>
      <c r="BS101" s="177">
        <v>0</v>
      </c>
      <c r="BT101" s="177">
        <v>0</v>
      </c>
      <c r="BU101" s="177">
        <v>0</v>
      </c>
      <c r="BV101" s="176">
        <v>45</v>
      </c>
      <c r="BW101" s="177">
        <v>0.97826086956521741</v>
      </c>
      <c r="BX101" s="177">
        <v>0.84444444444444444</v>
      </c>
      <c r="BY101" s="177">
        <v>0.13333333333333333</v>
      </c>
      <c r="BZ101" s="177">
        <v>2.222222222222222E-2</v>
      </c>
      <c r="CA101" s="177">
        <v>0</v>
      </c>
      <c r="CB101" s="177">
        <v>0</v>
      </c>
      <c r="CC101" s="176">
        <v>45</v>
      </c>
      <c r="CD101" s="177">
        <v>0.97826086956521741</v>
      </c>
      <c r="CE101" s="177">
        <v>0.97619047619047616</v>
      </c>
      <c r="CF101" s="177">
        <v>2.3809523809523812E-2</v>
      </c>
      <c r="CG101" s="177">
        <v>0</v>
      </c>
      <c r="CH101" s="177">
        <v>0</v>
      </c>
      <c r="CI101" s="177">
        <v>0</v>
      </c>
      <c r="CJ101" s="176">
        <v>42</v>
      </c>
      <c r="CK101" s="177">
        <v>0.91304347826086951</v>
      </c>
      <c r="CL101" s="177">
        <v>0.95652173913043492</v>
      </c>
      <c r="CM101" s="177">
        <v>2.1739130434782612E-2</v>
      </c>
      <c r="CN101" s="177">
        <v>0</v>
      </c>
      <c r="CO101" s="177">
        <v>2.1739130434782612E-2</v>
      </c>
      <c r="CP101" s="177">
        <v>0</v>
      </c>
      <c r="CQ101" s="176">
        <v>46</v>
      </c>
      <c r="CR101" s="177">
        <v>1</v>
      </c>
      <c r="CS101" s="177">
        <v>0.91666666666666674</v>
      </c>
      <c r="CT101" s="177">
        <v>8.3333333333333329E-2</v>
      </c>
      <c r="CU101" s="177">
        <v>0</v>
      </c>
      <c r="CV101" s="177">
        <v>0</v>
      </c>
      <c r="CW101" s="177">
        <v>0</v>
      </c>
      <c r="CX101" s="176">
        <v>12</v>
      </c>
      <c r="CY101" s="177">
        <v>0.2608695652173913</v>
      </c>
      <c r="CZ101" s="177">
        <v>0.44444444444444448</v>
      </c>
      <c r="DA101" s="177">
        <v>0.33333333333333337</v>
      </c>
      <c r="DB101" s="177">
        <v>0</v>
      </c>
      <c r="DC101" s="177">
        <v>0</v>
      </c>
      <c r="DD101" s="177">
        <v>0.22222222222222224</v>
      </c>
      <c r="DE101" s="176">
        <v>9</v>
      </c>
      <c r="DF101" s="177">
        <v>0.19565217391304349</v>
      </c>
      <c r="DG101" s="177">
        <v>0.33333333333333331</v>
      </c>
      <c r="DH101" s="177">
        <v>0.33333333333333331</v>
      </c>
      <c r="DI101" s="177">
        <v>0</v>
      </c>
      <c r="DJ101" s="177">
        <v>0.16666666666666666</v>
      </c>
      <c r="DK101" s="177">
        <v>0.16666666666666666</v>
      </c>
      <c r="DL101" s="176">
        <v>6</v>
      </c>
      <c r="DM101" s="177">
        <v>0.13043478260869565</v>
      </c>
      <c r="DN101" s="177">
        <v>0.42857142857142855</v>
      </c>
      <c r="DO101" s="177">
        <v>0.14285714285714285</v>
      </c>
      <c r="DP101" s="177">
        <v>0</v>
      </c>
      <c r="DQ101" s="177">
        <v>0.2857142857142857</v>
      </c>
      <c r="DR101" s="177">
        <v>0.14285714285714285</v>
      </c>
      <c r="DS101" s="176">
        <v>7</v>
      </c>
      <c r="DT101" s="177">
        <v>0.15217391304347827</v>
      </c>
      <c r="DU101" s="177">
        <v>0.42857142857142855</v>
      </c>
      <c r="DV101" s="177">
        <v>0.2857142857142857</v>
      </c>
      <c r="DW101" s="177">
        <v>0.14285714285714285</v>
      </c>
      <c r="DX101" s="177">
        <v>0</v>
      </c>
      <c r="DY101" s="177">
        <v>0.14285714285714285</v>
      </c>
      <c r="DZ101" s="176">
        <v>7</v>
      </c>
      <c r="EA101" s="177">
        <v>0.15217391304347827</v>
      </c>
      <c r="EB101" s="177">
        <v>0.42857142857142855</v>
      </c>
      <c r="EC101" s="177">
        <v>0.42857142857142855</v>
      </c>
      <c r="ED101" s="177">
        <v>0</v>
      </c>
      <c r="EE101" s="177">
        <v>0</v>
      </c>
      <c r="EF101" s="177">
        <v>0.14285714285714285</v>
      </c>
      <c r="EG101" s="176">
        <v>7</v>
      </c>
      <c r="EH101" s="177">
        <v>0.15217391304347827</v>
      </c>
      <c r="EI101" s="177">
        <v>0.93478260869565222</v>
      </c>
      <c r="EJ101" s="177">
        <v>4.3478260869565223E-2</v>
      </c>
      <c r="EK101" s="177">
        <v>2.1739130434782612E-2</v>
      </c>
      <c r="EL101" s="177">
        <v>0</v>
      </c>
      <c r="EM101" s="177">
        <v>0</v>
      </c>
      <c r="EN101" s="176">
        <v>46</v>
      </c>
      <c r="EO101" s="177">
        <v>1</v>
      </c>
      <c r="EP101" s="177">
        <v>0.72413793103448276</v>
      </c>
      <c r="EQ101" s="177">
        <v>0.27586206896551724</v>
      </c>
      <c r="ER101" s="177">
        <v>0</v>
      </c>
      <c r="ES101" s="177">
        <v>0</v>
      </c>
      <c r="ET101" s="177">
        <v>0</v>
      </c>
      <c r="EU101" s="176">
        <v>29</v>
      </c>
      <c r="EV101" s="177">
        <v>0.63043478260869568</v>
      </c>
      <c r="EW101" s="177">
        <v>0.89655172413793105</v>
      </c>
      <c r="EX101" s="177">
        <v>0.10344827586206896</v>
      </c>
      <c r="EY101" s="177">
        <v>0</v>
      </c>
      <c r="EZ101" s="177">
        <v>0</v>
      </c>
      <c r="FA101" s="177">
        <v>0</v>
      </c>
      <c r="FB101" s="176">
        <v>29</v>
      </c>
      <c r="FC101" s="177">
        <v>0.63043478260869568</v>
      </c>
      <c r="FD101" s="177">
        <v>0.82142857142857129</v>
      </c>
      <c r="FE101" s="177">
        <v>0.17857142857142855</v>
      </c>
      <c r="FF101" s="177">
        <v>0</v>
      </c>
      <c r="FG101" s="177">
        <v>0</v>
      </c>
      <c r="FH101" s="177">
        <v>0</v>
      </c>
      <c r="FI101" s="176">
        <v>28</v>
      </c>
      <c r="FJ101" s="177">
        <v>0.60869565217391308</v>
      </c>
      <c r="FK101" s="177">
        <v>0.85185185185185175</v>
      </c>
      <c r="FL101" s="177">
        <v>0.1111111111111111</v>
      </c>
      <c r="FM101" s="177">
        <v>3.7037037037037035E-2</v>
      </c>
      <c r="FN101" s="177">
        <v>0</v>
      </c>
      <c r="FO101" s="177">
        <v>0</v>
      </c>
      <c r="FP101" s="176">
        <v>27</v>
      </c>
      <c r="FQ101" s="177">
        <v>0.58695652173913049</v>
      </c>
      <c r="FR101" s="177">
        <v>0.86666666666666659</v>
      </c>
      <c r="FS101" s="177">
        <v>6.6666666666666666E-2</v>
      </c>
      <c r="FT101" s="177">
        <v>6.6666666666666666E-2</v>
      </c>
      <c r="FU101" s="177">
        <v>0</v>
      </c>
      <c r="FV101" s="177">
        <v>0</v>
      </c>
      <c r="FW101" s="176">
        <v>15</v>
      </c>
      <c r="FX101" s="177">
        <v>0.32608695652173914</v>
      </c>
      <c r="FY101" s="177">
        <v>0.76923076923076916</v>
      </c>
      <c r="FZ101" s="177">
        <v>0.15384615384615385</v>
      </c>
      <c r="GA101" s="177">
        <v>7.6923076923076927E-2</v>
      </c>
      <c r="GB101" s="177">
        <v>0</v>
      </c>
      <c r="GC101" s="177">
        <v>0</v>
      </c>
      <c r="GD101" s="176">
        <v>13</v>
      </c>
      <c r="GE101" s="177">
        <v>0.28260869565217389</v>
      </c>
      <c r="GF101" s="177">
        <v>0.70000000000000018</v>
      </c>
      <c r="GG101" s="177">
        <v>0.30000000000000004</v>
      </c>
      <c r="GH101" s="177">
        <v>0</v>
      </c>
      <c r="GI101" s="177">
        <v>0</v>
      </c>
      <c r="GJ101" s="177">
        <v>0</v>
      </c>
      <c r="GK101" s="176">
        <v>10</v>
      </c>
      <c r="GL101" s="177">
        <v>0.21739130434782608</v>
      </c>
      <c r="GM101" s="179" t="s">
        <v>232</v>
      </c>
      <c r="GN101" s="179" t="s">
        <v>232</v>
      </c>
      <c r="GO101" s="179" t="s">
        <v>232</v>
      </c>
      <c r="GP101" s="179" t="s">
        <v>232</v>
      </c>
      <c r="GQ101" s="179" t="s">
        <v>232</v>
      </c>
      <c r="GR101" s="176">
        <v>0</v>
      </c>
      <c r="GS101" s="177">
        <v>0</v>
      </c>
      <c r="GT101" s="179" t="s">
        <v>232</v>
      </c>
      <c r="GU101" s="179" t="s">
        <v>232</v>
      </c>
      <c r="GV101" s="179" t="s">
        <v>232</v>
      </c>
      <c r="GW101" s="179" t="s">
        <v>232</v>
      </c>
      <c r="GX101" s="179" t="s">
        <v>232</v>
      </c>
      <c r="GY101" s="176">
        <v>0</v>
      </c>
      <c r="GZ101" s="177">
        <v>0</v>
      </c>
      <c r="HA101" s="179" t="s">
        <v>232</v>
      </c>
      <c r="HB101" s="179" t="s">
        <v>232</v>
      </c>
      <c r="HC101" s="179" t="s">
        <v>232</v>
      </c>
      <c r="HD101" s="179" t="s">
        <v>232</v>
      </c>
      <c r="HE101" s="179" t="s">
        <v>232</v>
      </c>
      <c r="HF101" s="176">
        <v>0</v>
      </c>
      <c r="HG101" s="177">
        <v>0</v>
      </c>
      <c r="HH101" s="178">
        <v>9.6</v>
      </c>
      <c r="HI101" s="176">
        <v>40</v>
      </c>
      <c r="HJ101" s="177">
        <v>0.86956521739130432</v>
      </c>
      <c r="HK101" s="177">
        <v>0.9285714285714286</v>
      </c>
      <c r="HL101" s="177">
        <v>4.7619047619047623E-2</v>
      </c>
      <c r="HM101" s="177">
        <v>0</v>
      </c>
      <c r="HN101" s="177">
        <v>0</v>
      </c>
      <c r="HO101" s="177">
        <v>2.3809523809523812E-2</v>
      </c>
      <c r="HP101" s="176">
        <v>42</v>
      </c>
      <c r="HQ101" s="177">
        <v>0.91304347826086951</v>
      </c>
      <c r="HR101" s="177">
        <v>0.27906976744186046</v>
      </c>
      <c r="HS101" s="177">
        <v>0.11627906976744184</v>
      </c>
      <c r="HT101" s="177">
        <v>0.16279069767441862</v>
      </c>
      <c r="HU101" s="177">
        <v>0.27906976744186046</v>
      </c>
      <c r="HV101" s="177">
        <v>2.3255813953488372E-2</v>
      </c>
      <c r="HW101" s="177">
        <v>4.6511627906976744E-2</v>
      </c>
      <c r="HX101" s="177">
        <v>0.41860465116279066</v>
      </c>
      <c r="HY101" s="177">
        <v>4.6511627906976744E-2</v>
      </c>
      <c r="HZ101" s="177">
        <v>2.3255813953488372E-2</v>
      </c>
      <c r="IA101" s="177">
        <v>0.16279069767441862</v>
      </c>
      <c r="IB101" s="176">
        <v>43</v>
      </c>
      <c r="IC101" s="177">
        <v>0.93478260869565222</v>
      </c>
      <c r="ID101" s="178">
        <v>2.6052631578947367</v>
      </c>
      <c r="IE101" s="176">
        <v>38</v>
      </c>
      <c r="IF101" s="177">
        <v>0.82608695652173914</v>
      </c>
      <c r="IG101" s="177">
        <v>0.36956521739130432</v>
      </c>
      <c r="IH101" s="177">
        <v>0.97058823529411775</v>
      </c>
      <c r="II101" s="177">
        <v>2.9411764705882353E-2</v>
      </c>
      <c r="IJ101" s="176">
        <v>34</v>
      </c>
      <c r="IK101" s="177">
        <v>0.73913043478260865</v>
      </c>
      <c r="IL101" s="177">
        <v>0.71428571428571419</v>
      </c>
      <c r="IM101" s="177">
        <v>0.2857142857142857</v>
      </c>
      <c r="IN101" s="176">
        <v>14</v>
      </c>
      <c r="IO101" s="177">
        <v>0.30434782608695654</v>
      </c>
      <c r="IP101" s="177">
        <v>0.92592592592592593</v>
      </c>
      <c r="IQ101" s="177">
        <v>7.407407407407407E-2</v>
      </c>
      <c r="IR101" s="176">
        <v>27</v>
      </c>
      <c r="IS101" s="177">
        <v>0.58695652173913049</v>
      </c>
      <c r="IT101" s="177">
        <v>1</v>
      </c>
      <c r="IU101" s="177">
        <v>0</v>
      </c>
      <c r="IV101" s="176">
        <v>38</v>
      </c>
      <c r="IW101" s="177">
        <v>0.82608695652173914</v>
      </c>
      <c r="IX101" s="177">
        <v>0.97368421052631571</v>
      </c>
      <c r="IY101" s="177">
        <v>2.6315789473684209E-2</v>
      </c>
      <c r="IZ101" s="176">
        <v>38</v>
      </c>
      <c r="JA101" s="177">
        <v>0.82608695652173914</v>
      </c>
      <c r="JB101" s="177">
        <v>8.6956521739130432E-2</v>
      </c>
      <c r="JC101" s="177">
        <v>0.5</v>
      </c>
      <c r="JD101" s="177">
        <v>0.5</v>
      </c>
      <c r="JE101" s="176">
        <v>44</v>
      </c>
      <c r="JF101" s="177">
        <v>0.95652173913043481</v>
      </c>
      <c r="JG101" s="177">
        <v>0.13953488372093023</v>
      </c>
      <c r="JH101" s="177">
        <v>9.3023255813953487E-2</v>
      </c>
      <c r="JI101" s="177">
        <v>0.2558139534883721</v>
      </c>
      <c r="JJ101" s="177">
        <v>0.44186046511627908</v>
      </c>
      <c r="JK101" s="177">
        <v>6.9767441860465115E-2</v>
      </c>
      <c r="JL101" s="176">
        <v>43</v>
      </c>
      <c r="JM101" s="177">
        <v>0.93478260869565222</v>
      </c>
      <c r="JN101" s="176">
        <v>32</v>
      </c>
      <c r="JO101" s="177">
        <v>0.69565217391304346</v>
      </c>
      <c r="JP101" s="179">
        <v>0</v>
      </c>
      <c r="JQ101" s="179">
        <v>0.75</v>
      </c>
      <c r="JR101" s="179">
        <v>0</v>
      </c>
      <c r="JS101" s="179">
        <v>0.25</v>
      </c>
      <c r="JT101" s="179">
        <v>0</v>
      </c>
      <c r="JU101" s="176">
        <v>4</v>
      </c>
      <c r="JV101" s="177">
        <v>8.6956521739130432E-2</v>
      </c>
      <c r="JW101" s="177">
        <v>2.3255813953488372E-2</v>
      </c>
      <c r="JX101" s="177">
        <v>0</v>
      </c>
      <c r="JY101" s="177">
        <v>0</v>
      </c>
      <c r="JZ101" s="177">
        <v>0.97674418604651159</v>
      </c>
      <c r="KA101" s="177">
        <v>0</v>
      </c>
      <c r="KB101" s="176">
        <v>43</v>
      </c>
      <c r="KC101" s="177">
        <v>0.93478260869565222</v>
      </c>
      <c r="KD101" s="177">
        <v>0.73684210526315796</v>
      </c>
      <c r="KE101" s="177">
        <v>0.13157894736842105</v>
      </c>
      <c r="KF101" s="177">
        <v>5.2631578947368418E-2</v>
      </c>
      <c r="KG101" s="177">
        <v>7.8947368421052627E-2</v>
      </c>
      <c r="KH101" s="177">
        <v>0</v>
      </c>
      <c r="KI101" s="177">
        <v>2.6315789473684209E-2</v>
      </c>
      <c r="KJ101" s="177">
        <v>5.2631578947368418E-2</v>
      </c>
      <c r="KK101" s="177">
        <v>2.6315789473684209E-2</v>
      </c>
      <c r="KL101" s="177">
        <v>2.6315789473684209E-2</v>
      </c>
      <c r="KM101" s="176">
        <v>38</v>
      </c>
      <c r="KN101" s="180">
        <v>0.82608695652173914</v>
      </c>
    </row>
    <row r="102" spans="1:300" s="150" customFormat="1" ht="24" customHeight="1" x14ac:dyDescent="0.25">
      <c r="A102" s="181">
        <v>1775</v>
      </c>
      <c r="B102" s="182" t="s">
        <v>333</v>
      </c>
      <c r="C102" s="183" t="s">
        <v>4</v>
      </c>
      <c r="D102" s="183" t="s">
        <v>2</v>
      </c>
      <c r="E102" s="184">
        <v>42</v>
      </c>
      <c r="F102" s="185">
        <v>0.27500000000000002</v>
      </c>
      <c r="G102" s="185">
        <v>0.72499999999999998</v>
      </c>
      <c r="H102" s="184">
        <v>40</v>
      </c>
      <c r="I102" s="185">
        <v>0.95238095238095233</v>
      </c>
      <c r="J102" s="185">
        <v>0.79999999999999993</v>
      </c>
      <c r="K102" s="185">
        <v>0.19999999999999998</v>
      </c>
      <c r="L102" s="184">
        <v>35</v>
      </c>
      <c r="M102" s="185">
        <v>0.83333333333333337</v>
      </c>
      <c r="N102" s="185">
        <v>0.54054054054054057</v>
      </c>
      <c r="O102" s="185">
        <v>0.45945945945945943</v>
      </c>
      <c r="P102" s="184">
        <v>37</v>
      </c>
      <c r="Q102" s="185">
        <v>0.88095238095238093</v>
      </c>
      <c r="R102" s="185">
        <v>0.05</v>
      </c>
      <c r="S102" s="185">
        <v>2.5000000000000001E-2</v>
      </c>
      <c r="T102" s="185">
        <v>0.8</v>
      </c>
      <c r="U102" s="185">
        <v>0.3</v>
      </c>
      <c r="V102" s="185">
        <v>0.5</v>
      </c>
      <c r="W102" s="185">
        <v>0.05</v>
      </c>
      <c r="X102" s="185">
        <v>7.4999999999999997E-2</v>
      </c>
      <c r="Y102" s="185">
        <v>0</v>
      </c>
      <c r="Z102" s="185">
        <v>2.5000000000000001E-2</v>
      </c>
      <c r="AA102" s="185">
        <v>2.5000000000000001E-2</v>
      </c>
      <c r="AB102" s="185">
        <v>0</v>
      </c>
      <c r="AC102" s="185">
        <v>0</v>
      </c>
      <c r="AD102" s="184">
        <v>40</v>
      </c>
      <c r="AE102" s="185">
        <v>0.95238095238095233</v>
      </c>
      <c r="AF102" s="185">
        <v>0.80952380952380953</v>
      </c>
      <c r="AG102" s="184">
        <v>34</v>
      </c>
      <c r="AH102" s="185">
        <v>8.3333333333333329E-2</v>
      </c>
      <c r="AI102" s="185">
        <v>0.61111111111111116</v>
      </c>
      <c r="AJ102" s="185">
        <v>0.25</v>
      </c>
      <c r="AK102" s="185">
        <v>0.30555555555555558</v>
      </c>
      <c r="AL102" s="185">
        <v>0.19444444444444445</v>
      </c>
      <c r="AM102" s="185">
        <v>0</v>
      </c>
      <c r="AN102" s="185">
        <v>0.1111111111111111</v>
      </c>
      <c r="AO102" s="185">
        <v>0.1111111111111111</v>
      </c>
      <c r="AP102" s="185">
        <v>5.5555555555555552E-2</v>
      </c>
      <c r="AQ102" s="185">
        <v>0.1388888888888889</v>
      </c>
      <c r="AR102" s="184">
        <v>36</v>
      </c>
      <c r="AS102" s="185">
        <v>0.8571428571428571</v>
      </c>
      <c r="AT102" s="186">
        <v>10</v>
      </c>
      <c r="AU102" s="184">
        <v>39</v>
      </c>
      <c r="AV102" s="185">
        <v>0.9285714285714286</v>
      </c>
      <c r="AW102" s="186">
        <v>9.9749999999999996</v>
      </c>
      <c r="AX102" s="184">
        <v>40</v>
      </c>
      <c r="AY102" s="185">
        <v>0.95238095238095233</v>
      </c>
      <c r="AZ102" s="186">
        <v>9.9749999999999996</v>
      </c>
      <c r="BA102" s="184">
        <v>40</v>
      </c>
      <c r="BB102" s="185">
        <v>0.95238095238095233</v>
      </c>
      <c r="BC102" s="185">
        <v>0.80555555555555547</v>
      </c>
      <c r="BD102" s="185">
        <v>0.19444444444444445</v>
      </c>
      <c r="BE102" s="185">
        <v>0</v>
      </c>
      <c r="BF102" s="185">
        <v>0</v>
      </c>
      <c r="BG102" s="185">
        <v>0</v>
      </c>
      <c r="BH102" s="184">
        <v>36</v>
      </c>
      <c r="BI102" s="185">
        <v>0.8571428571428571</v>
      </c>
      <c r="BJ102" s="185">
        <v>0.94736842105263153</v>
      </c>
      <c r="BK102" s="185">
        <v>5.2631578947368418E-2</v>
      </c>
      <c r="BL102" s="185">
        <v>0</v>
      </c>
      <c r="BM102" s="185">
        <v>0</v>
      </c>
      <c r="BN102" s="185">
        <v>0</v>
      </c>
      <c r="BO102" s="184">
        <v>38</v>
      </c>
      <c r="BP102" s="185">
        <v>0.90476190476190477</v>
      </c>
      <c r="BQ102" s="185">
        <v>0.92499999999999993</v>
      </c>
      <c r="BR102" s="185">
        <v>0.05</v>
      </c>
      <c r="BS102" s="185">
        <v>0</v>
      </c>
      <c r="BT102" s="185">
        <v>2.5000000000000001E-2</v>
      </c>
      <c r="BU102" s="185">
        <v>0</v>
      </c>
      <c r="BV102" s="184">
        <v>40</v>
      </c>
      <c r="BW102" s="185">
        <v>0.95238095238095233</v>
      </c>
      <c r="BX102" s="185">
        <v>1</v>
      </c>
      <c r="BY102" s="185">
        <v>0</v>
      </c>
      <c r="BZ102" s="185">
        <v>0</v>
      </c>
      <c r="CA102" s="185">
        <v>0</v>
      </c>
      <c r="CB102" s="185">
        <v>0</v>
      </c>
      <c r="CC102" s="184">
        <v>40</v>
      </c>
      <c r="CD102" s="185">
        <v>0.95238095238095233</v>
      </c>
      <c r="CE102" s="185">
        <v>0.97058823529411775</v>
      </c>
      <c r="CF102" s="185">
        <v>0</v>
      </c>
      <c r="CG102" s="185">
        <v>2.9411764705882356E-2</v>
      </c>
      <c r="CH102" s="185">
        <v>0</v>
      </c>
      <c r="CI102" s="185">
        <v>0</v>
      </c>
      <c r="CJ102" s="184">
        <v>34</v>
      </c>
      <c r="CK102" s="185">
        <v>0.80952380952380953</v>
      </c>
      <c r="CL102" s="185">
        <v>0.97435897435897445</v>
      </c>
      <c r="CM102" s="185">
        <v>2.564102564102564E-2</v>
      </c>
      <c r="CN102" s="185">
        <v>0</v>
      </c>
      <c r="CO102" s="185">
        <v>0</v>
      </c>
      <c r="CP102" s="185">
        <v>0</v>
      </c>
      <c r="CQ102" s="184">
        <v>39</v>
      </c>
      <c r="CR102" s="185">
        <v>0.9285714285714286</v>
      </c>
      <c r="CS102" s="185">
        <v>0.9736842105263156</v>
      </c>
      <c r="CT102" s="185">
        <v>2.6315789473684209E-2</v>
      </c>
      <c r="CU102" s="185">
        <v>0</v>
      </c>
      <c r="CV102" s="185">
        <v>0</v>
      </c>
      <c r="CW102" s="185">
        <v>0</v>
      </c>
      <c r="CX102" s="184">
        <v>38</v>
      </c>
      <c r="CY102" s="185">
        <v>0.90476190476190477</v>
      </c>
      <c r="CZ102" s="185">
        <v>0.4642857142857143</v>
      </c>
      <c r="DA102" s="185">
        <v>0.39285714285714285</v>
      </c>
      <c r="DB102" s="185">
        <v>0.14285714285714285</v>
      </c>
      <c r="DC102" s="185">
        <v>0</v>
      </c>
      <c r="DD102" s="185">
        <v>0</v>
      </c>
      <c r="DE102" s="184">
        <v>28</v>
      </c>
      <c r="DF102" s="185">
        <v>0.66666666666666663</v>
      </c>
      <c r="DG102" s="185">
        <v>1</v>
      </c>
      <c r="DH102" s="185">
        <v>0</v>
      </c>
      <c r="DI102" s="185">
        <v>0</v>
      </c>
      <c r="DJ102" s="185">
        <v>0</v>
      </c>
      <c r="DK102" s="185">
        <v>0</v>
      </c>
      <c r="DL102" s="184">
        <v>4</v>
      </c>
      <c r="DM102" s="185">
        <v>9.5238095238095233E-2</v>
      </c>
      <c r="DN102" s="185">
        <v>0.75</v>
      </c>
      <c r="DO102" s="185">
        <v>0</v>
      </c>
      <c r="DP102" s="185">
        <v>0</v>
      </c>
      <c r="DQ102" s="185">
        <v>0</v>
      </c>
      <c r="DR102" s="185">
        <v>0.25</v>
      </c>
      <c r="DS102" s="184">
        <v>4</v>
      </c>
      <c r="DT102" s="185">
        <v>9.5238095238095233E-2</v>
      </c>
      <c r="DU102" s="185">
        <v>0.77777777777777779</v>
      </c>
      <c r="DV102" s="185">
        <v>0.1111111111111111</v>
      </c>
      <c r="DW102" s="185">
        <v>0.1111111111111111</v>
      </c>
      <c r="DX102" s="185">
        <v>0</v>
      </c>
      <c r="DY102" s="185">
        <v>0</v>
      </c>
      <c r="DZ102" s="184">
        <v>9</v>
      </c>
      <c r="EA102" s="185">
        <v>0.21428571428571427</v>
      </c>
      <c r="EB102" s="185">
        <v>0.83333333333333337</v>
      </c>
      <c r="EC102" s="185">
        <v>8.3333333333333329E-2</v>
      </c>
      <c r="ED102" s="185">
        <v>8.3333333333333329E-2</v>
      </c>
      <c r="EE102" s="185">
        <v>0</v>
      </c>
      <c r="EF102" s="185">
        <v>0</v>
      </c>
      <c r="EG102" s="184">
        <v>12</v>
      </c>
      <c r="EH102" s="185">
        <v>0.2857142857142857</v>
      </c>
      <c r="EI102" s="185">
        <v>0.875</v>
      </c>
      <c r="EJ102" s="185">
        <v>0.125</v>
      </c>
      <c r="EK102" s="185">
        <v>0</v>
      </c>
      <c r="EL102" s="185">
        <v>0</v>
      </c>
      <c r="EM102" s="185">
        <v>0</v>
      </c>
      <c r="EN102" s="184">
        <v>40</v>
      </c>
      <c r="EO102" s="185">
        <v>0.95238095238095233</v>
      </c>
      <c r="EP102" s="185">
        <v>0.75</v>
      </c>
      <c r="EQ102" s="185">
        <v>0.25</v>
      </c>
      <c r="ER102" s="185">
        <v>0</v>
      </c>
      <c r="ES102" s="185">
        <v>0</v>
      </c>
      <c r="ET102" s="185">
        <v>0</v>
      </c>
      <c r="EU102" s="184">
        <v>12</v>
      </c>
      <c r="EV102" s="185">
        <v>0.2857142857142857</v>
      </c>
      <c r="EW102" s="185">
        <v>0.82352941176470595</v>
      </c>
      <c r="EX102" s="185">
        <v>0.17647058823529413</v>
      </c>
      <c r="EY102" s="185">
        <v>0</v>
      </c>
      <c r="EZ102" s="185">
        <v>0</v>
      </c>
      <c r="FA102" s="185">
        <v>0</v>
      </c>
      <c r="FB102" s="184">
        <v>17</v>
      </c>
      <c r="FC102" s="185">
        <v>0.40476190476190477</v>
      </c>
      <c r="FD102" s="185">
        <v>1</v>
      </c>
      <c r="FE102" s="185">
        <v>0</v>
      </c>
      <c r="FF102" s="185">
        <v>0</v>
      </c>
      <c r="FG102" s="185">
        <v>0</v>
      </c>
      <c r="FH102" s="185">
        <v>0</v>
      </c>
      <c r="FI102" s="184">
        <v>11</v>
      </c>
      <c r="FJ102" s="185">
        <v>0.26190476190476192</v>
      </c>
      <c r="FK102" s="185">
        <v>1</v>
      </c>
      <c r="FL102" s="185">
        <v>0</v>
      </c>
      <c r="FM102" s="185">
        <v>0</v>
      </c>
      <c r="FN102" s="185">
        <v>0</v>
      </c>
      <c r="FO102" s="185">
        <v>0</v>
      </c>
      <c r="FP102" s="184">
        <v>12</v>
      </c>
      <c r="FQ102" s="185">
        <v>0.2857142857142857</v>
      </c>
      <c r="FR102" s="185">
        <v>0.93103448275862077</v>
      </c>
      <c r="FS102" s="185">
        <v>6.8965517241379309E-2</v>
      </c>
      <c r="FT102" s="185">
        <v>0</v>
      </c>
      <c r="FU102" s="185">
        <v>0</v>
      </c>
      <c r="FV102" s="185">
        <v>0</v>
      </c>
      <c r="FW102" s="184">
        <v>29</v>
      </c>
      <c r="FX102" s="185">
        <v>0.69047619047619047</v>
      </c>
      <c r="FY102" s="185">
        <v>0.96296296296296291</v>
      </c>
      <c r="FZ102" s="185">
        <v>3.7037037037037035E-2</v>
      </c>
      <c r="GA102" s="185">
        <v>0</v>
      </c>
      <c r="GB102" s="185">
        <v>0</v>
      </c>
      <c r="GC102" s="185">
        <v>0</v>
      </c>
      <c r="GD102" s="184">
        <v>27</v>
      </c>
      <c r="GE102" s="185">
        <v>0.6428571428571429</v>
      </c>
      <c r="GF102" s="185">
        <v>1</v>
      </c>
      <c r="GG102" s="185">
        <v>0</v>
      </c>
      <c r="GH102" s="185">
        <v>0</v>
      </c>
      <c r="GI102" s="185">
        <v>0</v>
      </c>
      <c r="GJ102" s="185">
        <v>0</v>
      </c>
      <c r="GK102" s="184">
        <v>5</v>
      </c>
      <c r="GL102" s="185">
        <v>0.11904761904761904</v>
      </c>
      <c r="GM102" s="187">
        <v>0.42857142857142855</v>
      </c>
      <c r="GN102" s="187">
        <v>0.5714285714285714</v>
      </c>
      <c r="GO102" s="187">
        <v>0</v>
      </c>
      <c r="GP102" s="187">
        <v>0</v>
      </c>
      <c r="GQ102" s="187">
        <v>0</v>
      </c>
      <c r="GR102" s="184">
        <v>7</v>
      </c>
      <c r="GS102" s="185">
        <v>0.16666666666666666</v>
      </c>
      <c r="GT102" s="187">
        <v>0.33333333333333331</v>
      </c>
      <c r="GU102" s="187">
        <v>0.33333333333333331</v>
      </c>
      <c r="GV102" s="187">
        <v>0.33333333333333331</v>
      </c>
      <c r="GW102" s="187">
        <v>0</v>
      </c>
      <c r="GX102" s="187">
        <v>0</v>
      </c>
      <c r="GY102" s="184">
        <v>6</v>
      </c>
      <c r="GZ102" s="185">
        <v>0.14285714285714285</v>
      </c>
      <c r="HA102" s="187">
        <v>0.33333333333333331</v>
      </c>
      <c r="HB102" s="187">
        <v>0.33333333333333331</v>
      </c>
      <c r="HC102" s="187">
        <v>0.33333333333333331</v>
      </c>
      <c r="HD102" s="187">
        <v>0</v>
      </c>
      <c r="HE102" s="187">
        <v>0</v>
      </c>
      <c r="HF102" s="184">
        <v>6</v>
      </c>
      <c r="HG102" s="185">
        <v>0.14285714285714285</v>
      </c>
      <c r="HH102" s="186">
        <v>9.7894736842105257</v>
      </c>
      <c r="HI102" s="184">
        <v>38</v>
      </c>
      <c r="HJ102" s="185">
        <v>0.90476190476190477</v>
      </c>
      <c r="HK102" s="185">
        <v>0.44736842105263147</v>
      </c>
      <c r="HL102" s="185">
        <v>0.42105263157894735</v>
      </c>
      <c r="HM102" s="185">
        <v>0.13157894736842105</v>
      </c>
      <c r="HN102" s="185">
        <v>0</v>
      </c>
      <c r="HO102" s="185">
        <v>0</v>
      </c>
      <c r="HP102" s="184">
        <v>38</v>
      </c>
      <c r="HQ102" s="185">
        <v>0.90476190476190477</v>
      </c>
      <c r="HR102" s="185">
        <v>0.75</v>
      </c>
      <c r="HS102" s="185">
        <v>2.7777777777777776E-2</v>
      </c>
      <c r="HT102" s="185">
        <v>2.7777777777777776E-2</v>
      </c>
      <c r="HU102" s="185">
        <v>0.1111111111111111</v>
      </c>
      <c r="HV102" s="185">
        <v>2.7777777777777776E-2</v>
      </c>
      <c r="HW102" s="185">
        <v>0</v>
      </c>
      <c r="HX102" s="185">
        <v>8.3333333333333329E-2</v>
      </c>
      <c r="HY102" s="185">
        <v>0</v>
      </c>
      <c r="HZ102" s="185">
        <v>0</v>
      </c>
      <c r="IA102" s="185">
        <v>2.7777777777777776E-2</v>
      </c>
      <c r="IB102" s="184">
        <v>36</v>
      </c>
      <c r="IC102" s="185">
        <v>0.8571428571428571</v>
      </c>
      <c r="ID102" s="186">
        <v>1.7096774193548387</v>
      </c>
      <c r="IE102" s="184">
        <v>31</v>
      </c>
      <c r="IF102" s="185">
        <v>0.73809523809523814</v>
      </c>
      <c r="IG102" s="185">
        <v>0.47619047619047616</v>
      </c>
      <c r="IH102" s="185">
        <v>1</v>
      </c>
      <c r="II102" s="185">
        <v>0</v>
      </c>
      <c r="IJ102" s="184">
        <v>33</v>
      </c>
      <c r="IK102" s="185">
        <v>0.7857142857142857</v>
      </c>
      <c r="IL102" s="185">
        <v>0.90909090909090906</v>
      </c>
      <c r="IM102" s="185">
        <v>9.0909090909090912E-2</v>
      </c>
      <c r="IN102" s="184">
        <v>11</v>
      </c>
      <c r="IO102" s="185">
        <v>0.26190476190476192</v>
      </c>
      <c r="IP102" s="185">
        <v>1</v>
      </c>
      <c r="IQ102" s="185">
        <v>0</v>
      </c>
      <c r="IR102" s="184">
        <v>16</v>
      </c>
      <c r="IS102" s="185">
        <v>0.38095238095238093</v>
      </c>
      <c r="IT102" s="185">
        <v>1</v>
      </c>
      <c r="IU102" s="185">
        <v>0</v>
      </c>
      <c r="IV102" s="184">
        <v>33</v>
      </c>
      <c r="IW102" s="185">
        <v>0.7857142857142857</v>
      </c>
      <c r="IX102" s="185">
        <v>0.96000000000000008</v>
      </c>
      <c r="IY102" s="185">
        <v>0.04</v>
      </c>
      <c r="IZ102" s="184">
        <v>25</v>
      </c>
      <c r="JA102" s="185">
        <v>0.59523809523809523</v>
      </c>
      <c r="JB102" s="185">
        <v>7.1428571428571425E-2</v>
      </c>
      <c r="JC102" s="185">
        <v>0.61538461538461531</v>
      </c>
      <c r="JD102" s="185">
        <v>0.38461538461538458</v>
      </c>
      <c r="JE102" s="184">
        <v>39</v>
      </c>
      <c r="JF102" s="185">
        <v>0.9285714285714286</v>
      </c>
      <c r="JG102" s="185">
        <v>0</v>
      </c>
      <c r="JH102" s="185">
        <v>5.8823529411764712E-2</v>
      </c>
      <c r="JI102" s="185">
        <v>0.58823529411764708</v>
      </c>
      <c r="JJ102" s="185">
        <v>0.3235294117647059</v>
      </c>
      <c r="JK102" s="185">
        <v>2.9411764705882356E-2</v>
      </c>
      <c r="JL102" s="184">
        <v>34</v>
      </c>
      <c r="JM102" s="185">
        <v>0.80952380952380953</v>
      </c>
      <c r="JN102" s="184">
        <v>16</v>
      </c>
      <c r="JO102" s="185">
        <v>0.38095238095238093</v>
      </c>
      <c r="JP102" s="185" t="s">
        <v>232</v>
      </c>
      <c r="JQ102" s="185" t="s">
        <v>232</v>
      </c>
      <c r="JR102" s="185" t="s">
        <v>232</v>
      </c>
      <c r="JS102" s="185" t="s">
        <v>232</v>
      </c>
      <c r="JT102" s="185" t="s">
        <v>232</v>
      </c>
      <c r="JU102" s="184">
        <v>0</v>
      </c>
      <c r="JV102" s="185">
        <v>0</v>
      </c>
      <c r="JW102" s="185">
        <v>0</v>
      </c>
      <c r="JX102" s="185">
        <v>0</v>
      </c>
      <c r="JY102" s="185">
        <v>0</v>
      </c>
      <c r="JZ102" s="185">
        <v>1</v>
      </c>
      <c r="KA102" s="185">
        <v>0</v>
      </c>
      <c r="KB102" s="184">
        <v>29</v>
      </c>
      <c r="KC102" s="185">
        <v>0.69047619047619047</v>
      </c>
      <c r="KD102" s="185">
        <v>0.76923076923076927</v>
      </c>
      <c r="KE102" s="185">
        <v>0.11538461538461539</v>
      </c>
      <c r="KF102" s="185">
        <v>0</v>
      </c>
      <c r="KG102" s="185">
        <v>3.8461538461538464E-2</v>
      </c>
      <c r="KH102" s="185">
        <v>7.6923076923076927E-2</v>
      </c>
      <c r="KI102" s="185">
        <v>0</v>
      </c>
      <c r="KJ102" s="185">
        <v>3.8461538461538464E-2</v>
      </c>
      <c r="KK102" s="185">
        <v>0</v>
      </c>
      <c r="KL102" s="185">
        <v>3.8461538461538464E-2</v>
      </c>
      <c r="KM102" s="184">
        <v>26</v>
      </c>
      <c r="KN102" s="188">
        <v>0.61904761904761907</v>
      </c>
    </row>
    <row r="103" spans="1:300" s="150" customFormat="1" ht="24" customHeight="1" x14ac:dyDescent="0.25">
      <c r="A103" s="173">
        <v>1831</v>
      </c>
      <c r="B103" s="174" t="s">
        <v>294</v>
      </c>
      <c r="C103" s="175" t="s">
        <v>4</v>
      </c>
      <c r="D103" s="175" t="s">
        <v>0</v>
      </c>
      <c r="E103" s="176">
        <v>58</v>
      </c>
      <c r="F103" s="177">
        <v>5.2631578947368418E-2</v>
      </c>
      <c r="G103" s="177">
        <v>0.94736842105263153</v>
      </c>
      <c r="H103" s="176">
        <v>57</v>
      </c>
      <c r="I103" s="177">
        <v>0.98275862068965514</v>
      </c>
      <c r="J103" s="177">
        <v>0.94339622641509435</v>
      </c>
      <c r="K103" s="177">
        <v>5.6603773584905655E-2</v>
      </c>
      <c r="L103" s="176">
        <v>53</v>
      </c>
      <c r="M103" s="177">
        <v>0.91379310344827591</v>
      </c>
      <c r="N103" s="177">
        <v>0.69230769230769229</v>
      </c>
      <c r="O103" s="177">
        <v>0.30769230769230771</v>
      </c>
      <c r="P103" s="176">
        <v>52</v>
      </c>
      <c r="Q103" s="177">
        <v>0.89655172413793105</v>
      </c>
      <c r="R103" s="177">
        <v>3.4482758620689655E-2</v>
      </c>
      <c r="S103" s="177">
        <v>1.7241379310344827E-2</v>
      </c>
      <c r="T103" s="177">
        <v>0.56896551724137934</v>
      </c>
      <c r="U103" s="177">
        <v>6.8965517241379309E-2</v>
      </c>
      <c r="V103" s="177">
        <v>0.41379310344827586</v>
      </c>
      <c r="W103" s="177">
        <v>3.4482758620689655E-2</v>
      </c>
      <c r="X103" s="177">
        <v>1.7241379310344827E-2</v>
      </c>
      <c r="Y103" s="177">
        <v>5.1724137931034482E-2</v>
      </c>
      <c r="Z103" s="177">
        <v>0.10344827586206896</v>
      </c>
      <c r="AA103" s="177">
        <v>5.1724137931034482E-2</v>
      </c>
      <c r="AB103" s="177">
        <v>1.7241379310344827E-2</v>
      </c>
      <c r="AC103" s="177">
        <v>0.18965517241379312</v>
      </c>
      <c r="AD103" s="176">
        <v>58</v>
      </c>
      <c r="AE103" s="177">
        <v>1</v>
      </c>
      <c r="AF103" s="177">
        <v>0.65517241379310343</v>
      </c>
      <c r="AG103" s="176">
        <v>38</v>
      </c>
      <c r="AH103" s="177">
        <v>0.40816326530612246</v>
      </c>
      <c r="AI103" s="177">
        <v>0.40816326530612246</v>
      </c>
      <c r="AJ103" s="177">
        <v>0.20408163265306123</v>
      </c>
      <c r="AK103" s="177">
        <v>0.10204081632653061</v>
      </c>
      <c r="AL103" s="177">
        <v>0.48979591836734698</v>
      </c>
      <c r="AM103" s="177">
        <v>0.36734693877551022</v>
      </c>
      <c r="AN103" s="177">
        <v>0.32653061224489799</v>
      </c>
      <c r="AO103" s="177">
        <v>0.10204081632653061</v>
      </c>
      <c r="AP103" s="177">
        <v>0.16326530612244899</v>
      </c>
      <c r="AQ103" s="177">
        <v>0.14285714285714288</v>
      </c>
      <c r="AR103" s="176">
        <v>49</v>
      </c>
      <c r="AS103" s="177">
        <v>0.84482758620689657</v>
      </c>
      <c r="AT103" s="178">
        <v>9.4117647058823533</v>
      </c>
      <c r="AU103" s="176">
        <v>51</v>
      </c>
      <c r="AV103" s="177">
        <v>0.87931034482758619</v>
      </c>
      <c r="AW103" s="178">
        <v>9.6730769230769234</v>
      </c>
      <c r="AX103" s="176">
        <v>52</v>
      </c>
      <c r="AY103" s="177">
        <v>0.89655172413793105</v>
      </c>
      <c r="AZ103" s="178">
        <v>9.74</v>
      </c>
      <c r="BA103" s="176">
        <v>50</v>
      </c>
      <c r="BB103" s="177">
        <v>0.86206896551724133</v>
      </c>
      <c r="BC103" s="177">
        <v>0.2</v>
      </c>
      <c r="BD103" s="177">
        <v>0.4</v>
      </c>
      <c r="BE103" s="177">
        <v>0.2</v>
      </c>
      <c r="BF103" s="177">
        <v>0.12727272727272729</v>
      </c>
      <c r="BG103" s="177">
        <v>7.2727272727272724E-2</v>
      </c>
      <c r="BH103" s="176">
        <v>55</v>
      </c>
      <c r="BI103" s="177">
        <v>0.94827586206896552</v>
      </c>
      <c r="BJ103" s="177">
        <v>0.81481481481481488</v>
      </c>
      <c r="BK103" s="177">
        <v>0.14814814814814814</v>
      </c>
      <c r="BL103" s="177">
        <v>3.7037037037037035E-2</v>
      </c>
      <c r="BM103" s="177">
        <v>0</v>
      </c>
      <c r="BN103" s="177">
        <v>0</v>
      </c>
      <c r="BO103" s="176">
        <v>54</v>
      </c>
      <c r="BP103" s="177">
        <v>0.93103448275862066</v>
      </c>
      <c r="BQ103" s="177">
        <v>0.5535714285714286</v>
      </c>
      <c r="BR103" s="177">
        <v>0.2857142857142857</v>
      </c>
      <c r="BS103" s="177">
        <v>0.1607142857142857</v>
      </c>
      <c r="BT103" s="177">
        <v>0</v>
      </c>
      <c r="BU103" s="177">
        <v>0</v>
      </c>
      <c r="BV103" s="176">
        <v>56</v>
      </c>
      <c r="BW103" s="177">
        <v>0.96551724137931039</v>
      </c>
      <c r="BX103" s="177">
        <v>0.67272727272727284</v>
      </c>
      <c r="BY103" s="177">
        <v>0.27272727272727271</v>
      </c>
      <c r="BZ103" s="177">
        <v>5.454545454545455E-2</v>
      </c>
      <c r="CA103" s="177">
        <v>0</v>
      </c>
      <c r="CB103" s="177">
        <v>0</v>
      </c>
      <c r="CC103" s="176">
        <v>55</v>
      </c>
      <c r="CD103" s="177">
        <v>0.94827586206896552</v>
      </c>
      <c r="CE103" s="177">
        <v>0.70370370370370372</v>
      </c>
      <c r="CF103" s="177">
        <v>0.25925925925925924</v>
      </c>
      <c r="CG103" s="177">
        <v>1.8518518518518517E-2</v>
      </c>
      <c r="CH103" s="177">
        <v>1.8518518518518517E-2</v>
      </c>
      <c r="CI103" s="177">
        <v>0</v>
      </c>
      <c r="CJ103" s="176">
        <v>54</v>
      </c>
      <c r="CK103" s="177">
        <v>0.93103448275862066</v>
      </c>
      <c r="CL103" s="177">
        <v>0.8392857142857143</v>
      </c>
      <c r="CM103" s="177">
        <v>0.125</v>
      </c>
      <c r="CN103" s="177">
        <v>1.7857142857142856E-2</v>
      </c>
      <c r="CO103" s="177">
        <v>1.7857142857142856E-2</v>
      </c>
      <c r="CP103" s="177">
        <v>0</v>
      </c>
      <c r="CQ103" s="176">
        <v>56</v>
      </c>
      <c r="CR103" s="177">
        <v>0.96551724137931039</v>
      </c>
      <c r="CS103" s="177">
        <v>0.51999999999999991</v>
      </c>
      <c r="CT103" s="177">
        <v>0.44</v>
      </c>
      <c r="CU103" s="177">
        <v>0.04</v>
      </c>
      <c r="CV103" s="177">
        <v>0</v>
      </c>
      <c r="CW103" s="177">
        <v>0</v>
      </c>
      <c r="CX103" s="176">
        <v>25</v>
      </c>
      <c r="CY103" s="177">
        <v>0.43103448275862066</v>
      </c>
      <c r="CZ103" s="177">
        <v>0.38888888888888895</v>
      </c>
      <c r="DA103" s="177">
        <v>0.61111111111111116</v>
      </c>
      <c r="DB103" s="177">
        <v>0</v>
      </c>
      <c r="DC103" s="177">
        <v>0</v>
      </c>
      <c r="DD103" s="177">
        <v>0</v>
      </c>
      <c r="DE103" s="176">
        <v>18</v>
      </c>
      <c r="DF103" s="177">
        <v>0.31034482758620691</v>
      </c>
      <c r="DG103" s="177">
        <v>0.47058823529411764</v>
      </c>
      <c r="DH103" s="177">
        <v>0.23529411764705882</v>
      </c>
      <c r="DI103" s="177">
        <v>0.29411764705882348</v>
      </c>
      <c r="DJ103" s="177">
        <v>0</v>
      </c>
      <c r="DK103" s="177">
        <v>0</v>
      </c>
      <c r="DL103" s="176">
        <v>17</v>
      </c>
      <c r="DM103" s="177">
        <v>0.29310344827586204</v>
      </c>
      <c r="DN103" s="177">
        <v>0.44444444444444448</v>
      </c>
      <c r="DO103" s="177">
        <v>0.38888888888888895</v>
      </c>
      <c r="DP103" s="177">
        <v>0.16666666666666669</v>
      </c>
      <c r="DQ103" s="177">
        <v>0</v>
      </c>
      <c r="DR103" s="177">
        <v>0</v>
      </c>
      <c r="DS103" s="176">
        <v>18</v>
      </c>
      <c r="DT103" s="177">
        <v>0.31034482758620691</v>
      </c>
      <c r="DU103" s="177">
        <v>0.47619047619047616</v>
      </c>
      <c r="DV103" s="177">
        <v>0.42857142857142855</v>
      </c>
      <c r="DW103" s="177">
        <v>9.5238095238095247E-2</v>
      </c>
      <c r="DX103" s="177">
        <v>0</v>
      </c>
      <c r="DY103" s="177">
        <v>0</v>
      </c>
      <c r="DZ103" s="176">
        <v>21</v>
      </c>
      <c r="EA103" s="177">
        <v>0.36206896551724138</v>
      </c>
      <c r="EB103" s="177">
        <v>0.29411764705882348</v>
      </c>
      <c r="EC103" s="177">
        <v>0.58823529411764697</v>
      </c>
      <c r="ED103" s="177">
        <v>0.11764705882352941</v>
      </c>
      <c r="EE103" s="177">
        <v>0</v>
      </c>
      <c r="EF103" s="177">
        <v>0</v>
      </c>
      <c r="EG103" s="176">
        <v>17</v>
      </c>
      <c r="EH103" s="177">
        <v>0.29310344827586204</v>
      </c>
      <c r="EI103" s="177">
        <v>0.74999999999999989</v>
      </c>
      <c r="EJ103" s="177">
        <v>0.23214285714285712</v>
      </c>
      <c r="EK103" s="177">
        <v>0</v>
      </c>
      <c r="EL103" s="177">
        <v>1.7857142857142856E-2</v>
      </c>
      <c r="EM103" s="177">
        <v>0</v>
      </c>
      <c r="EN103" s="176">
        <v>56</v>
      </c>
      <c r="EO103" s="177">
        <v>0.96551724137931039</v>
      </c>
      <c r="EP103" s="177">
        <v>0.61111111111111116</v>
      </c>
      <c r="EQ103" s="177">
        <v>0.38888888888888895</v>
      </c>
      <c r="ER103" s="177">
        <v>0</v>
      </c>
      <c r="ES103" s="177">
        <v>0</v>
      </c>
      <c r="ET103" s="177">
        <v>0</v>
      </c>
      <c r="EU103" s="176">
        <v>36</v>
      </c>
      <c r="EV103" s="177">
        <v>0.62068965517241381</v>
      </c>
      <c r="EW103" s="177">
        <v>0.65625</v>
      </c>
      <c r="EX103" s="177">
        <v>0.34375</v>
      </c>
      <c r="EY103" s="177">
        <v>0</v>
      </c>
      <c r="EZ103" s="177">
        <v>0</v>
      </c>
      <c r="FA103" s="177">
        <v>0</v>
      </c>
      <c r="FB103" s="176">
        <v>32</v>
      </c>
      <c r="FC103" s="177">
        <v>0.55172413793103448</v>
      </c>
      <c r="FD103" s="177">
        <v>0.80555555555555558</v>
      </c>
      <c r="FE103" s="177">
        <v>0.16666666666666669</v>
      </c>
      <c r="FF103" s="177">
        <v>2.777777777777778E-2</v>
      </c>
      <c r="FG103" s="177">
        <v>0</v>
      </c>
      <c r="FH103" s="177">
        <v>0</v>
      </c>
      <c r="FI103" s="176">
        <v>36</v>
      </c>
      <c r="FJ103" s="177">
        <v>0.62068965517241381</v>
      </c>
      <c r="FK103" s="177">
        <v>0.81818181818181823</v>
      </c>
      <c r="FL103" s="177">
        <v>0.15151515151515152</v>
      </c>
      <c r="FM103" s="177">
        <v>3.0303030303030304E-2</v>
      </c>
      <c r="FN103" s="177">
        <v>0</v>
      </c>
      <c r="FO103" s="177">
        <v>0</v>
      </c>
      <c r="FP103" s="176">
        <v>33</v>
      </c>
      <c r="FQ103" s="177">
        <v>0.56896551724137934</v>
      </c>
      <c r="FR103" s="177">
        <v>0.52500000000000002</v>
      </c>
      <c r="FS103" s="177">
        <v>0.35000000000000003</v>
      </c>
      <c r="FT103" s="177">
        <v>0.05</v>
      </c>
      <c r="FU103" s="177">
        <v>0.05</v>
      </c>
      <c r="FV103" s="177">
        <v>2.5000000000000001E-2</v>
      </c>
      <c r="FW103" s="176">
        <v>40</v>
      </c>
      <c r="FX103" s="177">
        <v>0.68965517241379315</v>
      </c>
      <c r="FY103" s="177">
        <v>0.62068965517241381</v>
      </c>
      <c r="FZ103" s="177">
        <v>0.31034482758620691</v>
      </c>
      <c r="GA103" s="177">
        <v>3.4482758620689655E-2</v>
      </c>
      <c r="GB103" s="177">
        <v>3.4482758620689655E-2</v>
      </c>
      <c r="GC103" s="177">
        <v>0</v>
      </c>
      <c r="GD103" s="176">
        <v>29</v>
      </c>
      <c r="GE103" s="177">
        <v>0.5</v>
      </c>
      <c r="GF103" s="177">
        <v>0.76470588235294112</v>
      </c>
      <c r="GG103" s="177">
        <v>0.11764705882352941</v>
      </c>
      <c r="GH103" s="177">
        <v>0.11764705882352941</v>
      </c>
      <c r="GI103" s="177">
        <v>0</v>
      </c>
      <c r="GJ103" s="177">
        <v>0</v>
      </c>
      <c r="GK103" s="176">
        <v>17</v>
      </c>
      <c r="GL103" s="177">
        <v>0.29310344827586204</v>
      </c>
      <c r="GM103" s="179" t="s">
        <v>232</v>
      </c>
      <c r="GN103" s="179" t="s">
        <v>232</v>
      </c>
      <c r="GO103" s="179" t="s">
        <v>232</v>
      </c>
      <c r="GP103" s="179" t="s">
        <v>232</v>
      </c>
      <c r="GQ103" s="179" t="s">
        <v>232</v>
      </c>
      <c r="GR103" s="176">
        <v>0</v>
      </c>
      <c r="GS103" s="177">
        <v>0</v>
      </c>
      <c r="GT103" s="179" t="s">
        <v>232</v>
      </c>
      <c r="GU103" s="179" t="s">
        <v>232</v>
      </c>
      <c r="GV103" s="179" t="s">
        <v>232</v>
      </c>
      <c r="GW103" s="179" t="s">
        <v>232</v>
      </c>
      <c r="GX103" s="179" t="s">
        <v>232</v>
      </c>
      <c r="GY103" s="176">
        <v>0</v>
      </c>
      <c r="GZ103" s="177">
        <v>0</v>
      </c>
      <c r="HA103" s="179" t="s">
        <v>232</v>
      </c>
      <c r="HB103" s="179" t="s">
        <v>232</v>
      </c>
      <c r="HC103" s="179" t="s">
        <v>232</v>
      </c>
      <c r="HD103" s="179" t="s">
        <v>232</v>
      </c>
      <c r="HE103" s="179" t="s">
        <v>232</v>
      </c>
      <c r="HF103" s="176">
        <v>0</v>
      </c>
      <c r="HG103" s="177">
        <v>0</v>
      </c>
      <c r="HH103" s="178">
        <v>9.290909090909091</v>
      </c>
      <c r="HI103" s="176">
        <v>55</v>
      </c>
      <c r="HJ103" s="177">
        <v>0.94827586206896552</v>
      </c>
      <c r="HK103" s="177">
        <v>0.7</v>
      </c>
      <c r="HL103" s="177">
        <v>0.19999999999999998</v>
      </c>
      <c r="HM103" s="177">
        <v>0.08</v>
      </c>
      <c r="HN103" s="177">
        <v>0</v>
      </c>
      <c r="HO103" s="177">
        <v>0.02</v>
      </c>
      <c r="HP103" s="176">
        <v>50</v>
      </c>
      <c r="HQ103" s="177">
        <v>0.86206896551724133</v>
      </c>
      <c r="HR103" s="177">
        <v>0.38461538461538458</v>
      </c>
      <c r="HS103" s="177">
        <v>3.8461538461538464E-2</v>
      </c>
      <c r="HT103" s="177">
        <v>9.6153846153846145E-2</v>
      </c>
      <c r="HU103" s="177">
        <v>0.13461538461538464</v>
      </c>
      <c r="HV103" s="177">
        <v>0</v>
      </c>
      <c r="HW103" s="177">
        <v>5.7692307692307696E-2</v>
      </c>
      <c r="HX103" s="177">
        <v>9.6153846153846145E-2</v>
      </c>
      <c r="HY103" s="177">
        <v>7.6923076923076927E-2</v>
      </c>
      <c r="HZ103" s="177">
        <v>3.8461538461538464E-2</v>
      </c>
      <c r="IA103" s="177">
        <v>0.30769230769230771</v>
      </c>
      <c r="IB103" s="176">
        <v>52</v>
      </c>
      <c r="IC103" s="177">
        <v>0.89655172413793105</v>
      </c>
      <c r="ID103" s="178">
        <v>2.6</v>
      </c>
      <c r="IE103" s="176">
        <v>35</v>
      </c>
      <c r="IF103" s="177">
        <v>0.60344827586206895</v>
      </c>
      <c r="IG103" s="177">
        <v>0.17241379310344829</v>
      </c>
      <c r="IH103" s="177">
        <v>1</v>
      </c>
      <c r="II103" s="177">
        <v>0</v>
      </c>
      <c r="IJ103" s="176">
        <v>48</v>
      </c>
      <c r="IK103" s="177">
        <v>0.82758620689655171</v>
      </c>
      <c r="IL103" s="177">
        <v>0.90909090909090895</v>
      </c>
      <c r="IM103" s="177">
        <v>9.0909090909090912E-2</v>
      </c>
      <c r="IN103" s="176">
        <v>22</v>
      </c>
      <c r="IO103" s="177">
        <v>0.37931034482758619</v>
      </c>
      <c r="IP103" s="177">
        <v>1</v>
      </c>
      <c r="IQ103" s="177">
        <v>0</v>
      </c>
      <c r="IR103" s="176">
        <v>35</v>
      </c>
      <c r="IS103" s="177">
        <v>0.60344827586206895</v>
      </c>
      <c r="IT103" s="177">
        <v>0.97826086956521741</v>
      </c>
      <c r="IU103" s="177">
        <v>2.1739130434782612E-2</v>
      </c>
      <c r="IV103" s="176">
        <v>46</v>
      </c>
      <c r="IW103" s="177">
        <v>0.7931034482758621</v>
      </c>
      <c r="IX103" s="177">
        <v>0.97560975609756084</v>
      </c>
      <c r="IY103" s="177">
        <v>2.4390243902439025E-2</v>
      </c>
      <c r="IZ103" s="176">
        <v>41</v>
      </c>
      <c r="JA103" s="177">
        <v>0.7068965517241379</v>
      </c>
      <c r="JB103" s="177">
        <v>0.17241379310344829</v>
      </c>
      <c r="JC103" s="177">
        <v>0.58181818181818179</v>
      </c>
      <c r="JD103" s="177">
        <v>0.41818181818181815</v>
      </c>
      <c r="JE103" s="176">
        <v>55</v>
      </c>
      <c r="JF103" s="177">
        <v>0.94827586206896552</v>
      </c>
      <c r="JG103" s="177">
        <v>1.9230769230769232E-2</v>
      </c>
      <c r="JH103" s="177">
        <v>7.6923076923076927E-2</v>
      </c>
      <c r="JI103" s="177">
        <v>0.30769230769230771</v>
      </c>
      <c r="JJ103" s="177">
        <v>0.34615384615384615</v>
      </c>
      <c r="JK103" s="177">
        <v>0.25</v>
      </c>
      <c r="JL103" s="176">
        <v>52</v>
      </c>
      <c r="JM103" s="177">
        <v>0.89655172413793105</v>
      </c>
      <c r="JN103" s="176">
        <v>47</v>
      </c>
      <c r="JO103" s="177">
        <v>0.81034482758620685</v>
      </c>
      <c r="JP103" s="179">
        <v>0</v>
      </c>
      <c r="JQ103" s="179">
        <v>0.5</v>
      </c>
      <c r="JR103" s="179">
        <v>0</v>
      </c>
      <c r="JS103" s="179">
        <v>0</v>
      </c>
      <c r="JT103" s="179">
        <v>0.5</v>
      </c>
      <c r="JU103" s="176">
        <v>4</v>
      </c>
      <c r="JV103" s="177">
        <v>6.8965517241379309E-2</v>
      </c>
      <c r="JW103" s="177">
        <v>0</v>
      </c>
      <c r="JX103" s="177">
        <v>0</v>
      </c>
      <c r="JY103" s="177">
        <v>0</v>
      </c>
      <c r="JZ103" s="177">
        <v>0.98113207547169801</v>
      </c>
      <c r="KA103" s="177">
        <v>1.8867924528301886E-2</v>
      </c>
      <c r="KB103" s="176">
        <v>53</v>
      </c>
      <c r="KC103" s="177">
        <v>0.91379310344827591</v>
      </c>
      <c r="KD103" s="177">
        <v>0.76</v>
      </c>
      <c r="KE103" s="177">
        <v>0.14000000000000001</v>
      </c>
      <c r="KF103" s="177">
        <v>9.9999999999999992E-2</v>
      </c>
      <c r="KG103" s="177">
        <v>0.02</v>
      </c>
      <c r="KH103" s="177">
        <v>0.02</v>
      </c>
      <c r="KI103" s="177">
        <v>0</v>
      </c>
      <c r="KJ103" s="177">
        <v>0</v>
      </c>
      <c r="KK103" s="177">
        <v>0</v>
      </c>
      <c r="KL103" s="177">
        <v>0.02</v>
      </c>
      <c r="KM103" s="176">
        <v>50</v>
      </c>
      <c r="KN103" s="180">
        <v>0.86206896551724133</v>
      </c>
    </row>
    <row r="104" spans="1:300" s="150" customFormat="1" ht="24" customHeight="1" x14ac:dyDescent="0.25">
      <c r="A104" s="181">
        <v>1857</v>
      </c>
      <c r="B104" s="182" t="s">
        <v>295</v>
      </c>
      <c r="C104" s="183" t="s">
        <v>4</v>
      </c>
      <c r="D104" s="183" t="s">
        <v>0</v>
      </c>
      <c r="E104" s="184">
        <v>57</v>
      </c>
      <c r="F104" s="185">
        <v>0.21428571428571425</v>
      </c>
      <c r="G104" s="185">
        <v>0.7857142857142857</v>
      </c>
      <c r="H104" s="184">
        <v>56</v>
      </c>
      <c r="I104" s="185">
        <v>0.98245614035087714</v>
      </c>
      <c r="J104" s="185">
        <v>0.9111111111111112</v>
      </c>
      <c r="K104" s="185">
        <v>8.8888888888888892E-2</v>
      </c>
      <c r="L104" s="184">
        <v>45</v>
      </c>
      <c r="M104" s="185">
        <v>0.78947368421052633</v>
      </c>
      <c r="N104" s="185">
        <v>0.63414634146341453</v>
      </c>
      <c r="O104" s="185">
        <v>0.36585365853658536</v>
      </c>
      <c r="P104" s="184">
        <v>41</v>
      </c>
      <c r="Q104" s="185">
        <v>0.7192982456140351</v>
      </c>
      <c r="R104" s="185">
        <v>0.10714285714285712</v>
      </c>
      <c r="S104" s="185">
        <v>8.9285714285714288E-2</v>
      </c>
      <c r="T104" s="185">
        <v>0.5714285714285714</v>
      </c>
      <c r="U104" s="185">
        <v>8.9285714285714288E-2</v>
      </c>
      <c r="V104" s="185">
        <v>0.44642857142857134</v>
      </c>
      <c r="W104" s="185">
        <v>0</v>
      </c>
      <c r="X104" s="185">
        <v>1.7857142857142856E-2</v>
      </c>
      <c r="Y104" s="185">
        <v>7.1428571428571425E-2</v>
      </c>
      <c r="Z104" s="185">
        <v>7.1428571428571425E-2</v>
      </c>
      <c r="AA104" s="185">
        <v>3.5714285714285712E-2</v>
      </c>
      <c r="AB104" s="185">
        <v>1.7857142857142856E-2</v>
      </c>
      <c r="AC104" s="185">
        <v>3.5714285714285712E-2</v>
      </c>
      <c r="AD104" s="184">
        <v>56</v>
      </c>
      <c r="AE104" s="185">
        <v>0.98245614035087714</v>
      </c>
      <c r="AF104" s="185">
        <v>0.66666666666666663</v>
      </c>
      <c r="AG104" s="184">
        <v>38</v>
      </c>
      <c r="AH104" s="185">
        <v>0.4</v>
      </c>
      <c r="AI104" s="185">
        <v>0.42000000000000004</v>
      </c>
      <c r="AJ104" s="185">
        <v>0.14000000000000001</v>
      </c>
      <c r="AK104" s="185">
        <v>0.4</v>
      </c>
      <c r="AL104" s="185">
        <v>0.36</v>
      </c>
      <c r="AM104" s="185">
        <v>0.14000000000000001</v>
      </c>
      <c r="AN104" s="185">
        <v>0.28000000000000003</v>
      </c>
      <c r="AO104" s="185">
        <v>0.12</v>
      </c>
      <c r="AP104" s="185">
        <v>0.1</v>
      </c>
      <c r="AQ104" s="185">
        <v>0.04</v>
      </c>
      <c r="AR104" s="184">
        <v>50</v>
      </c>
      <c r="AS104" s="185">
        <v>0.8771929824561403</v>
      </c>
      <c r="AT104" s="186">
        <v>9.709090909090909</v>
      </c>
      <c r="AU104" s="184">
        <v>55</v>
      </c>
      <c r="AV104" s="185">
        <v>0.96491228070175439</v>
      </c>
      <c r="AW104" s="186">
        <v>9.8518518518518512</v>
      </c>
      <c r="AX104" s="184">
        <v>54</v>
      </c>
      <c r="AY104" s="185">
        <v>0.94736842105263153</v>
      </c>
      <c r="AZ104" s="186">
        <v>9.8867924528301891</v>
      </c>
      <c r="BA104" s="184">
        <v>53</v>
      </c>
      <c r="BB104" s="185">
        <v>0.92982456140350878</v>
      </c>
      <c r="BC104" s="185">
        <v>0.39285714285714285</v>
      </c>
      <c r="BD104" s="185">
        <v>0.35714285714285715</v>
      </c>
      <c r="BE104" s="185">
        <v>8.9285714285714288E-2</v>
      </c>
      <c r="BF104" s="185">
        <v>0.125</v>
      </c>
      <c r="BG104" s="185">
        <v>3.5714285714285712E-2</v>
      </c>
      <c r="BH104" s="184">
        <v>56</v>
      </c>
      <c r="BI104" s="185">
        <v>0.98245614035087714</v>
      </c>
      <c r="BJ104" s="185">
        <v>0.875</v>
      </c>
      <c r="BK104" s="185">
        <v>0.10714285714285712</v>
      </c>
      <c r="BL104" s="185">
        <v>1.7857142857142856E-2</v>
      </c>
      <c r="BM104" s="185">
        <v>0</v>
      </c>
      <c r="BN104" s="185">
        <v>0</v>
      </c>
      <c r="BO104" s="184">
        <v>56</v>
      </c>
      <c r="BP104" s="185">
        <v>0.98245614035087714</v>
      </c>
      <c r="BQ104" s="185">
        <v>0.48214285714285715</v>
      </c>
      <c r="BR104" s="185">
        <v>0.3214285714285714</v>
      </c>
      <c r="BS104" s="185">
        <v>0.19642857142857142</v>
      </c>
      <c r="BT104" s="185">
        <v>0</v>
      </c>
      <c r="BU104" s="185">
        <v>0</v>
      </c>
      <c r="BV104" s="184">
        <v>56</v>
      </c>
      <c r="BW104" s="185">
        <v>0.98245614035087714</v>
      </c>
      <c r="BX104" s="185">
        <v>0.7543859649122806</v>
      </c>
      <c r="BY104" s="185">
        <v>0.21052631578947367</v>
      </c>
      <c r="BZ104" s="185">
        <v>3.5087719298245612E-2</v>
      </c>
      <c r="CA104" s="185">
        <v>0</v>
      </c>
      <c r="CB104" s="185">
        <v>0</v>
      </c>
      <c r="CC104" s="184">
        <v>57</v>
      </c>
      <c r="CD104" s="185">
        <v>1</v>
      </c>
      <c r="CE104" s="185">
        <v>0.41176470588235298</v>
      </c>
      <c r="CF104" s="185">
        <v>0.45098039215686275</v>
      </c>
      <c r="CG104" s="185">
        <v>7.8431372549019621E-2</v>
      </c>
      <c r="CH104" s="185">
        <v>5.8823529411764705E-2</v>
      </c>
      <c r="CI104" s="185">
        <v>0</v>
      </c>
      <c r="CJ104" s="184">
        <v>51</v>
      </c>
      <c r="CK104" s="185">
        <v>0.89473684210526316</v>
      </c>
      <c r="CL104" s="185">
        <v>0.87272727272727257</v>
      </c>
      <c r="CM104" s="185">
        <v>7.2727272727272724E-2</v>
      </c>
      <c r="CN104" s="185">
        <v>5.4545454545454536E-2</v>
      </c>
      <c r="CO104" s="185">
        <v>0</v>
      </c>
      <c r="CP104" s="185">
        <v>0</v>
      </c>
      <c r="CQ104" s="184">
        <v>55</v>
      </c>
      <c r="CR104" s="185">
        <v>0.96491228070175439</v>
      </c>
      <c r="CS104" s="185">
        <v>0.95454545454545459</v>
      </c>
      <c r="CT104" s="185">
        <v>2.2727272727272728E-2</v>
      </c>
      <c r="CU104" s="185">
        <v>2.2727272727272728E-2</v>
      </c>
      <c r="CV104" s="185">
        <v>0</v>
      </c>
      <c r="CW104" s="185">
        <v>0</v>
      </c>
      <c r="CX104" s="184">
        <v>44</v>
      </c>
      <c r="CY104" s="185">
        <v>0.77192982456140347</v>
      </c>
      <c r="CZ104" s="185">
        <v>0.71052631578947367</v>
      </c>
      <c r="DA104" s="185">
        <v>0.23684210526315785</v>
      </c>
      <c r="DB104" s="185">
        <v>2.6315789473684209E-2</v>
      </c>
      <c r="DC104" s="185">
        <v>2.6315789473684209E-2</v>
      </c>
      <c r="DD104" s="185">
        <v>0</v>
      </c>
      <c r="DE104" s="184">
        <v>38</v>
      </c>
      <c r="DF104" s="185">
        <v>0.66666666666666663</v>
      </c>
      <c r="DG104" s="185">
        <v>0.73076923076923084</v>
      </c>
      <c r="DH104" s="185">
        <v>0.23076923076923078</v>
      </c>
      <c r="DI104" s="185">
        <v>0</v>
      </c>
      <c r="DJ104" s="185">
        <v>3.8461538461538464E-2</v>
      </c>
      <c r="DK104" s="185">
        <v>0</v>
      </c>
      <c r="DL104" s="184">
        <v>26</v>
      </c>
      <c r="DM104" s="185">
        <v>0.45614035087719296</v>
      </c>
      <c r="DN104" s="185">
        <v>0.69230769230769229</v>
      </c>
      <c r="DO104" s="185">
        <v>0.23076923076923078</v>
      </c>
      <c r="DP104" s="185">
        <v>7.6923076923076927E-2</v>
      </c>
      <c r="DQ104" s="185">
        <v>0</v>
      </c>
      <c r="DR104" s="185">
        <v>0</v>
      </c>
      <c r="DS104" s="184">
        <v>26</v>
      </c>
      <c r="DT104" s="185">
        <v>0.45614035087719296</v>
      </c>
      <c r="DU104" s="185">
        <v>0.72</v>
      </c>
      <c r="DV104" s="185">
        <v>0.24</v>
      </c>
      <c r="DW104" s="185">
        <v>0.04</v>
      </c>
      <c r="DX104" s="185">
        <v>0</v>
      </c>
      <c r="DY104" s="185">
        <v>0</v>
      </c>
      <c r="DZ104" s="184">
        <v>25</v>
      </c>
      <c r="EA104" s="185">
        <v>0.43859649122807015</v>
      </c>
      <c r="EB104" s="185">
        <v>0.73076923076923084</v>
      </c>
      <c r="EC104" s="185">
        <v>0.19230769230769232</v>
      </c>
      <c r="ED104" s="185">
        <v>7.6923076923076927E-2</v>
      </c>
      <c r="EE104" s="185">
        <v>0</v>
      </c>
      <c r="EF104" s="185">
        <v>0</v>
      </c>
      <c r="EG104" s="184">
        <v>26</v>
      </c>
      <c r="EH104" s="185">
        <v>0.45614035087719296</v>
      </c>
      <c r="EI104" s="185">
        <v>0.92727272727272714</v>
      </c>
      <c r="EJ104" s="185">
        <v>7.2727272727272724E-2</v>
      </c>
      <c r="EK104" s="185">
        <v>0</v>
      </c>
      <c r="EL104" s="185">
        <v>0</v>
      </c>
      <c r="EM104" s="185">
        <v>0</v>
      </c>
      <c r="EN104" s="184">
        <v>55</v>
      </c>
      <c r="EO104" s="185">
        <v>0.96491228070175439</v>
      </c>
      <c r="EP104" s="185">
        <v>0.81818181818181812</v>
      </c>
      <c r="EQ104" s="185">
        <v>0.13636363636363635</v>
      </c>
      <c r="ER104" s="185">
        <v>4.5454545454545456E-2</v>
      </c>
      <c r="ES104" s="185">
        <v>0</v>
      </c>
      <c r="ET104" s="185">
        <v>0</v>
      </c>
      <c r="EU104" s="184">
        <v>22</v>
      </c>
      <c r="EV104" s="185">
        <v>0.38596491228070173</v>
      </c>
      <c r="EW104" s="185">
        <v>0.79999999999999993</v>
      </c>
      <c r="EX104" s="185">
        <v>0.19999999999999998</v>
      </c>
      <c r="EY104" s="185">
        <v>0</v>
      </c>
      <c r="EZ104" s="185">
        <v>0</v>
      </c>
      <c r="FA104" s="185">
        <v>0</v>
      </c>
      <c r="FB104" s="184">
        <v>20</v>
      </c>
      <c r="FC104" s="185">
        <v>0.35087719298245612</v>
      </c>
      <c r="FD104" s="185">
        <v>0.77777777777777768</v>
      </c>
      <c r="FE104" s="185">
        <v>0.22222222222222218</v>
      </c>
      <c r="FF104" s="185">
        <v>0</v>
      </c>
      <c r="FG104" s="185">
        <v>0</v>
      </c>
      <c r="FH104" s="185">
        <v>0</v>
      </c>
      <c r="FI104" s="184">
        <v>27</v>
      </c>
      <c r="FJ104" s="185">
        <v>0.47368421052631576</v>
      </c>
      <c r="FK104" s="185">
        <v>0.88461538461538469</v>
      </c>
      <c r="FL104" s="185">
        <v>0.11538461538461539</v>
      </c>
      <c r="FM104" s="185">
        <v>0</v>
      </c>
      <c r="FN104" s="185">
        <v>0</v>
      </c>
      <c r="FO104" s="185">
        <v>0</v>
      </c>
      <c r="FP104" s="184">
        <v>26</v>
      </c>
      <c r="FQ104" s="185">
        <v>0.45614035087719296</v>
      </c>
      <c r="FR104" s="185">
        <v>0.86486486486486491</v>
      </c>
      <c r="FS104" s="185">
        <v>0.10810810810810811</v>
      </c>
      <c r="FT104" s="185">
        <v>2.7027027027027029E-2</v>
      </c>
      <c r="FU104" s="185">
        <v>0</v>
      </c>
      <c r="FV104" s="185">
        <v>0</v>
      </c>
      <c r="FW104" s="184">
        <v>37</v>
      </c>
      <c r="FX104" s="185">
        <v>0.64912280701754388</v>
      </c>
      <c r="FY104" s="185">
        <v>0.87500000000000011</v>
      </c>
      <c r="FZ104" s="185">
        <v>9.375E-2</v>
      </c>
      <c r="GA104" s="185">
        <v>3.125E-2</v>
      </c>
      <c r="GB104" s="185">
        <v>0</v>
      </c>
      <c r="GC104" s="185">
        <v>0</v>
      </c>
      <c r="GD104" s="184">
        <v>32</v>
      </c>
      <c r="GE104" s="185">
        <v>0.56140350877192979</v>
      </c>
      <c r="GF104" s="185">
        <v>0.72727272727272729</v>
      </c>
      <c r="GG104" s="185">
        <v>0</v>
      </c>
      <c r="GH104" s="185">
        <v>0.18181818181818182</v>
      </c>
      <c r="GI104" s="185">
        <v>9.0909090909090912E-2</v>
      </c>
      <c r="GJ104" s="185">
        <v>0</v>
      </c>
      <c r="GK104" s="184">
        <v>11</v>
      </c>
      <c r="GL104" s="185">
        <v>0.19298245614035087</v>
      </c>
      <c r="GM104" s="187" t="s">
        <v>232</v>
      </c>
      <c r="GN104" s="187" t="s">
        <v>232</v>
      </c>
      <c r="GO104" s="187" t="s">
        <v>232</v>
      </c>
      <c r="GP104" s="187" t="s">
        <v>232</v>
      </c>
      <c r="GQ104" s="187" t="s">
        <v>232</v>
      </c>
      <c r="GR104" s="184">
        <v>0</v>
      </c>
      <c r="GS104" s="185">
        <v>0</v>
      </c>
      <c r="GT104" s="187" t="s">
        <v>232</v>
      </c>
      <c r="GU104" s="187" t="s">
        <v>232</v>
      </c>
      <c r="GV104" s="187" t="s">
        <v>232</v>
      </c>
      <c r="GW104" s="187" t="s">
        <v>232</v>
      </c>
      <c r="GX104" s="187" t="s">
        <v>232</v>
      </c>
      <c r="GY104" s="184">
        <v>0</v>
      </c>
      <c r="GZ104" s="185">
        <v>0</v>
      </c>
      <c r="HA104" s="187" t="s">
        <v>232</v>
      </c>
      <c r="HB104" s="187" t="s">
        <v>232</v>
      </c>
      <c r="HC104" s="187" t="s">
        <v>232</v>
      </c>
      <c r="HD104" s="187" t="s">
        <v>232</v>
      </c>
      <c r="HE104" s="187" t="s">
        <v>232</v>
      </c>
      <c r="HF104" s="184">
        <v>0</v>
      </c>
      <c r="HG104" s="185">
        <v>0</v>
      </c>
      <c r="HH104" s="186">
        <v>9.4347826086956523</v>
      </c>
      <c r="HI104" s="184">
        <v>46</v>
      </c>
      <c r="HJ104" s="185">
        <v>0.80701754385964908</v>
      </c>
      <c r="HK104" s="185">
        <v>0.54385964912280704</v>
      </c>
      <c r="HL104" s="185">
        <v>0.36842105263157893</v>
      </c>
      <c r="HM104" s="185">
        <v>8.771929824561403E-2</v>
      </c>
      <c r="HN104" s="185">
        <v>0</v>
      </c>
      <c r="HO104" s="185">
        <v>0</v>
      </c>
      <c r="HP104" s="184">
        <v>57</v>
      </c>
      <c r="HQ104" s="185">
        <v>1</v>
      </c>
      <c r="HR104" s="185">
        <v>0.38596491228070173</v>
      </c>
      <c r="HS104" s="185">
        <v>1.7543859649122806E-2</v>
      </c>
      <c r="HT104" s="185">
        <v>0</v>
      </c>
      <c r="HU104" s="185">
        <v>0.22807017543859645</v>
      </c>
      <c r="HV104" s="185">
        <v>3.5087719298245612E-2</v>
      </c>
      <c r="HW104" s="185">
        <v>0</v>
      </c>
      <c r="HX104" s="185">
        <v>0.17543859649122806</v>
      </c>
      <c r="HY104" s="185">
        <v>0.10526315789473684</v>
      </c>
      <c r="HZ104" s="185">
        <v>0.12280701754385966</v>
      </c>
      <c r="IA104" s="185">
        <v>0.15789473684210525</v>
      </c>
      <c r="IB104" s="184">
        <v>57</v>
      </c>
      <c r="IC104" s="185">
        <v>1</v>
      </c>
      <c r="ID104" s="186">
        <v>2.14</v>
      </c>
      <c r="IE104" s="184">
        <v>50</v>
      </c>
      <c r="IF104" s="185">
        <v>0.8771929824561403</v>
      </c>
      <c r="IG104" s="185">
        <v>0.2807017543859649</v>
      </c>
      <c r="IH104" s="185">
        <v>1</v>
      </c>
      <c r="II104" s="185">
        <v>0</v>
      </c>
      <c r="IJ104" s="184">
        <v>50</v>
      </c>
      <c r="IK104" s="185">
        <v>0.8771929824561403</v>
      </c>
      <c r="IL104" s="185">
        <v>1</v>
      </c>
      <c r="IM104" s="185">
        <v>0</v>
      </c>
      <c r="IN104" s="184">
        <v>16</v>
      </c>
      <c r="IO104" s="185">
        <v>0.2807017543859649</v>
      </c>
      <c r="IP104" s="185">
        <v>1</v>
      </c>
      <c r="IQ104" s="185">
        <v>0</v>
      </c>
      <c r="IR104" s="184">
        <v>36</v>
      </c>
      <c r="IS104" s="185">
        <v>0.63157894736842102</v>
      </c>
      <c r="IT104" s="185">
        <v>1</v>
      </c>
      <c r="IU104" s="185">
        <v>0</v>
      </c>
      <c r="IV104" s="184">
        <v>49</v>
      </c>
      <c r="IW104" s="185">
        <v>0.85964912280701755</v>
      </c>
      <c r="IX104" s="185">
        <v>1</v>
      </c>
      <c r="IY104" s="185">
        <v>0</v>
      </c>
      <c r="IZ104" s="184">
        <v>48</v>
      </c>
      <c r="JA104" s="185">
        <v>0.84210526315789469</v>
      </c>
      <c r="JB104" s="185">
        <v>3.5087719298245612E-2</v>
      </c>
      <c r="JC104" s="185">
        <v>0.5</v>
      </c>
      <c r="JD104" s="185">
        <v>0.5</v>
      </c>
      <c r="JE104" s="184">
        <v>56</v>
      </c>
      <c r="JF104" s="185">
        <v>0.98245614035087714</v>
      </c>
      <c r="JG104" s="185">
        <v>0</v>
      </c>
      <c r="JH104" s="185">
        <v>0.19607843137254904</v>
      </c>
      <c r="JI104" s="185">
        <v>0.31372549019607848</v>
      </c>
      <c r="JJ104" s="185">
        <v>0.43137254901960786</v>
      </c>
      <c r="JK104" s="185">
        <v>5.8823529411764705E-2</v>
      </c>
      <c r="JL104" s="184">
        <v>51</v>
      </c>
      <c r="JM104" s="185">
        <v>0.89473684210526316</v>
      </c>
      <c r="JN104" s="184">
        <v>48</v>
      </c>
      <c r="JO104" s="185">
        <v>0.84210526315789469</v>
      </c>
      <c r="JP104" s="185">
        <v>0</v>
      </c>
      <c r="JQ104" s="185">
        <v>0</v>
      </c>
      <c r="JR104" s="185">
        <v>0</v>
      </c>
      <c r="JS104" s="185">
        <v>0</v>
      </c>
      <c r="JT104" s="185">
        <v>1</v>
      </c>
      <c r="JU104" s="184">
        <v>1</v>
      </c>
      <c r="JV104" s="185">
        <v>1.7543859649122806E-2</v>
      </c>
      <c r="JW104" s="185">
        <v>0</v>
      </c>
      <c r="JX104" s="185">
        <v>0</v>
      </c>
      <c r="JY104" s="185">
        <v>0</v>
      </c>
      <c r="JZ104" s="185">
        <v>1</v>
      </c>
      <c r="KA104" s="185">
        <v>0</v>
      </c>
      <c r="KB104" s="184">
        <v>56</v>
      </c>
      <c r="KC104" s="185">
        <v>0.98245614035087714</v>
      </c>
      <c r="KD104" s="185">
        <v>0.82456140350877183</v>
      </c>
      <c r="KE104" s="185">
        <v>5.2631578947368418E-2</v>
      </c>
      <c r="KF104" s="185">
        <v>1.7543859649122806E-2</v>
      </c>
      <c r="KG104" s="185">
        <v>1.7543859649122806E-2</v>
      </c>
      <c r="KH104" s="185">
        <v>1.7543859649122806E-2</v>
      </c>
      <c r="KI104" s="185">
        <v>0</v>
      </c>
      <c r="KJ104" s="185">
        <v>1.7543859649122806E-2</v>
      </c>
      <c r="KK104" s="185">
        <v>0</v>
      </c>
      <c r="KL104" s="185">
        <v>7.0175438596491224E-2</v>
      </c>
      <c r="KM104" s="184">
        <v>57</v>
      </c>
      <c r="KN104" s="188">
        <v>1</v>
      </c>
    </row>
    <row r="105" spans="1:300" s="150" customFormat="1" ht="24" customHeight="1" x14ac:dyDescent="0.25">
      <c r="A105" s="173">
        <v>1952</v>
      </c>
      <c r="B105" s="174" t="s">
        <v>340</v>
      </c>
      <c r="C105" s="175" t="s">
        <v>6</v>
      </c>
      <c r="D105" s="175" t="s">
        <v>2</v>
      </c>
      <c r="E105" s="176">
        <v>13</v>
      </c>
      <c r="F105" s="177">
        <v>0.23076923076923075</v>
      </c>
      <c r="G105" s="177">
        <v>0.76923076923076927</v>
      </c>
      <c r="H105" s="176">
        <v>13</v>
      </c>
      <c r="I105" s="177">
        <v>1</v>
      </c>
      <c r="J105" s="177">
        <v>0.7</v>
      </c>
      <c r="K105" s="177">
        <v>0.3</v>
      </c>
      <c r="L105" s="176">
        <v>10</v>
      </c>
      <c r="M105" s="177">
        <v>0.76923076923076927</v>
      </c>
      <c r="N105" s="177">
        <v>0.39999999999999997</v>
      </c>
      <c r="O105" s="177">
        <v>0.6</v>
      </c>
      <c r="P105" s="176">
        <v>10</v>
      </c>
      <c r="Q105" s="177">
        <v>0.76923076923076927</v>
      </c>
      <c r="R105" s="177">
        <v>0.23076923076923075</v>
      </c>
      <c r="S105" s="177">
        <v>0.38461538461538464</v>
      </c>
      <c r="T105" s="177">
        <v>7.6923076923076927E-2</v>
      </c>
      <c r="U105" s="177">
        <v>7.6923076923076927E-2</v>
      </c>
      <c r="V105" s="177">
        <v>0.23076923076923075</v>
      </c>
      <c r="W105" s="177">
        <v>0.15384615384615385</v>
      </c>
      <c r="X105" s="177">
        <v>0</v>
      </c>
      <c r="Y105" s="177">
        <v>0.15384615384615385</v>
      </c>
      <c r="Z105" s="177">
        <v>7.6923076923076927E-2</v>
      </c>
      <c r="AA105" s="177">
        <v>0</v>
      </c>
      <c r="AB105" s="177">
        <v>0</v>
      </c>
      <c r="AC105" s="177">
        <v>0</v>
      </c>
      <c r="AD105" s="176">
        <v>13</v>
      </c>
      <c r="AE105" s="177">
        <v>1</v>
      </c>
      <c r="AF105" s="177">
        <v>0.84615384615384615</v>
      </c>
      <c r="AG105" s="176">
        <v>11</v>
      </c>
      <c r="AH105" s="177">
        <v>0.46153846153846151</v>
      </c>
      <c r="AI105" s="177">
        <v>7.6923076923076927E-2</v>
      </c>
      <c r="AJ105" s="177">
        <v>7.6923076923076927E-2</v>
      </c>
      <c r="AK105" s="177">
        <v>0.53846153846153844</v>
      </c>
      <c r="AL105" s="177">
        <v>0.30769230769230771</v>
      </c>
      <c r="AM105" s="177">
        <v>0.30769230769230771</v>
      </c>
      <c r="AN105" s="177">
        <v>7.6923076923076927E-2</v>
      </c>
      <c r="AO105" s="177">
        <v>0.15384615384615385</v>
      </c>
      <c r="AP105" s="177">
        <v>0.15384615384615385</v>
      </c>
      <c r="AQ105" s="177">
        <v>7.6923076923076927E-2</v>
      </c>
      <c r="AR105" s="176">
        <v>13</v>
      </c>
      <c r="AS105" s="177">
        <v>1</v>
      </c>
      <c r="AT105" s="178">
        <v>9.384615384615385</v>
      </c>
      <c r="AU105" s="176">
        <v>13</v>
      </c>
      <c r="AV105" s="177">
        <v>1</v>
      </c>
      <c r="AW105" s="178">
        <v>9.7692307692307701</v>
      </c>
      <c r="AX105" s="176">
        <v>13</v>
      </c>
      <c r="AY105" s="177">
        <v>1</v>
      </c>
      <c r="AZ105" s="178">
        <v>9.8461538461538467</v>
      </c>
      <c r="BA105" s="176">
        <v>13</v>
      </c>
      <c r="BB105" s="177">
        <v>1</v>
      </c>
      <c r="BC105" s="177">
        <v>0.76923076923076927</v>
      </c>
      <c r="BD105" s="177">
        <v>0.23076923076923075</v>
      </c>
      <c r="BE105" s="177">
        <v>0</v>
      </c>
      <c r="BF105" s="177">
        <v>0</v>
      </c>
      <c r="BG105" s="177">
        <v>0</v>
      </c>
      <c r="BH105" s="176">
        <v>13</v>
      </c>
      <c r="BI105" s="177">
        <v>1</v>
      </c>
      <c r="BJ105" s="177">
        <v>0.92307692307692302</v>
      </c>
      <c r="BK105" s="177">
        <v>7.6923076923076927E-2</v>
      </c>
      <c r="BL105" s="177">
        <v>0</v>
      </c>
      <c r="BM105" s="177">
        <v>0</v>
      </c>
      <c r="BN105" s="177">
        <v>0</v>
      </c>
      <c r="BO105" s="176">
        <v>13</v>
      </c>
      <c r="BP105" s="177">
        <v>1</v>
      </c>
      <c r="BQ105" s="177">
        <v>0.92307692307692302</v>
      </c>
      <c r="BR105" s="177">
        <v>7.6923076923076927E-2</v>
      </c>
      <c r="BS105" s="177">
        <v>0</v>
      </c>
      <c r="BT105" s="177">
        <v>0</v>
      </c>
      <c r="BU105" s="177">
        <v>0</v>
      </c>
      <c r="BV105" s="176">
        <v>13</v>
      </c>
      <c r="BW105" s="177">
        <v>1</v>
      </c>
      <c r="BX105" s="177">
        <v>0.92307692307692302</v>
      </c>
      <c r="BY105" s="177">
        <v>7.6923076923076927E-2</v>
      </c>
      <c r="BZ105" s="177">
        <v>0</v>
      </c>
      <c r="CA105" s="177">
        <v>0</v>
      </c>
      <c r="CB105" s="177">
        <v>0</v>
      </c>
      <c r="CC105" s="176">
        <v>13</v>
      </c>
      <c r="CD105" s="177">
        <v>1</v>
      </c>
      <c r="CE105" s="177">
        <v>0.91666666666666674</v>
      </c>
      <c r="CF105" s="177">
        <v>8.3333333333333343E-2</v>
      </c>
      <c r="CG105" s="177">
        <v>0</v>
      </c>
      <c r="CH105" s="177">
        <v>0</v>
      </c>
      <c r="CI105" s="177">
        <v>0</v>
      </c>
      <c r="CJ105" s="176">
        <v>12</v>
      </c>
      <c r="CK105" s="177">
        <v>0.92307692307692313</v>
      </c>
      <c r="CL105" s="177">
        <v>0.92307692307692302</v>
      </c>
      <c r="CM105" s="177">
        <v>7.6923076923076927E-2</v>
      </c>
      <c r="CN105" s="177">
        <v>0</v>
      </c>
      <c r="CO105" s="177">
        <v>0</v>
      </c>
      <c r="CP105" s="177">
        <v>0</v>
      </c>
      <c r="CQ105" s="176">
        <v>13</v>
      </c>
      <c r="CR105" s="177">
        <v>1</v>
      </c>
      <c r="CS105" s="177">
        <v>1</v>
      </c>
      <c r="CT105" s="177">
        <v>0</v>
      </c>
      <c r="CU105" s="177">
        <v>0</v>
      </c>
      <c r="CV105" s="177">
        <v>0</v>
      </c>
      <c r="CW105" s="177">
        <v>0</v>
      </c>
      <c r="CX105" s="176">
        <v>9</v>
      </c>
      <c r="CY105" s="177">
        <v>0.69230769230769229</v>
      </c>
      <c r="CZ105" s="177">
        <v>0.625</v>
      </c>
      <c r="DA105" s="177">
        <v>0.375</v>
      </c>
      <c r="DB105" s="177">
        <v>0</v>
      </c>
      <c r="DC105" s="177">
        <v>0</v>
      </c>
      <c r="DD105" s="177">
        <v>0</v>
      </c>
      <c r="DE105" s="176">
        <v>8</v>
      </c>
      <c r="DF105" s="177">
        <v>0.61538461538461542</v>
      </c>
      <c r="DG105" s="177">
        <v>0.7142857142857143</v>
      </c>
      <c r="DH105" s="177">
        <v>0.2857142857142857</v>
      </c>
      <c r="DI105" s="177">
        <v>0</v>
      </c>
      <c r="DJ105" s="177">
        <v>0</v>
      </c>
      <c r="DK105" s="177">
        <v>0</v>
      </c>
      <c r="DL105" s="176">
        <v>7</v>
      </c>
      <c r="DM105" s="177">
        <v>0.53846153846153844</v>
      </c>
      <c r="DN105" s="177">
        <v>0.77777777777777779</v>
      </c>
      <c r="DO105" s="177">
        <v>0.22222222222222224</v>
      </c>
      <c r="DP105" s="177">
        <v>0</v>
      </c>
      <c r="DQ105" s="177">
        <v>0</v>
      </c>
      <c r="DR105" s="177">
        <v>0</v>
      </c>
      <c r="DS105" s="176">
        <v>9</v>
      </c>
      <c r="DT105" s="177">
        <v>0.69230769230769229</v>
      </c>
      <c r="DU105" s="177">
        <v>1</v>
      </c>
      <c r="DV105" s="177">
        <v>0</v>
      </c>
      <c r="DW105" s="177">
        <v>0</v>
      </c>
      <c r="DX105" s="177">
        <v>0</v>
      </c>
      <c r="DY105" s="177">
        <v>0</v>
      </c>
      <c r="DZ105" s="176">
        <v>6</v>
      </c>
      <c r="EA105" s="177">
        <v>0.46153846153846156</v>
      </c>
      <c r="EB105" s="177">
        <v>0.79999999999999993</v>
      </c>
      <c r="EC105" s="177">
        <v>0.19999999999999998</v>
      </c>
      <c r="ED105" s="177">
        <v>0</v>
      </c>
      <c r="EE105" s="177">
        <v>0</v>
      </c>
      <c r="EF105" s="177">
        <v>0</v>
      </c>
      <c r="EG105" s="176">
        <v>5</v>
      </c>
      <c r="EH105" s="177">
        <v>0.38461538461538464</v>
      </c>
      <c r="EI105" s="177">
        <v>0.91666666666666674</v>
      </c>
      <c r="EJ105" s="177">
        <v>8.3333333333333343E-2</v>
      </c>
      <c r="EK105" s="177">
        <v>0</v>
      </c>
      <c r="EL105" s="177">
        <v>0</v>
      </c>
      <c r="EM105" s="177">
        <v>0</v>
      </c>
      <c r="EN105" s="176">
        <v>12</v>
      </c>
      <c r="EO105" s="177">
        <v>0.92307692307692313</v>
      </c>
      <c r="EP105" s="177">
        <v>0.77777777777777779</v>
      </c>
      <c r="EQ105" s="177">
        <v>0.22222222222222224</v>
      </c>
      <c r="ER105" s="177">
        <v>0</v>
      </c>
      <c r="ES105" s="177">
        <v>0</v>
      </c>
      <c r="ET105" s="177">
        <v>0</v>
      </c>
      <c r="EU105" s="176">
        <v>9</v>
      </c>
      <c r="EV105" s="177">
        <v>0.69230769230769229</v>
      </c>
      <c r="EW105" s="177">
        <v>1</v>
      </c>
      <c r="EX105" s="177">
        <v>0</v>
      </c>
      <c r="EY105" s="177">
        <v>0</v>
      </c>
      <c r="EZ105" s="177">
        <v>0</v>
      </c>
      <c r="FA105" s="177">
        <v>0</v>
      </c>
      <c r="FB105" s="176">
        <v>8</v>
      </c>
      <c r="FC105" s="177">
        <v>0.61538461538461542</v>
      </c>
      <c r="FD105" s="177">
        <v>0.90909090909090917</v>
      </c>
      <c r="FE105" s="177">
        <v>0</v>
      </c>
      <c r="FF105" s="177">
        <v>9.0909090909090912E-2</v>
      </c>
      <c r="FG105" s="177">
        <v>0</v>
      </c>
      <c r="FH105" s="177">
        <v>0</v>
      </c>
      <c r="FI105" s="176">
        <v>11</v>
      </c>
      <c r="FJ105" s="177">
        <v>0.84615384615384615</v>
      </c>
      <c r="FK105" s="177">
        <v>1</v>
      </c>
      <c r="FL105" s="177">
        <v>0</v>
      </c>
      <c r="FM105" s="177">
        <v>0</v>
      </c>
      <c r="FN105" s="177">
        <v>0</v>
      </c>
      <c r="FO105" s="177">
        <v>0</v>
      </c>
      <c r="FP105" s="176">
        <v>12</v>
      </c>
      <c r="FQ105" s="177">
        <v>0.92307692307692313</v>
      </c>
      <c r="FR105" s="177">
        <v>0.66666666666666674</v>
      </c>
      <c r="FS105" s="177">
        <v>0</v>
      </c>
      <c r="FT105" s="177">
        <v>0.33333333333333337</v>
      </c>
      <c r="FU105" s="177">
        <v>0</v>
      </c>
      <c r="FV105" s="177">
        <v>0</v>
      </c>
      <c r="FW105" s="176">
        <v>3</v>
      </c>
      <c r="FX105" s="177">
        <v>0.23076923076923078</v>
      </c>
      <c r="FY105" s="177">
        <v>0.625</v>
      </c>
      <c r="FZ105" s="177">
        <v>0.125</v>
      </c>
      <c r="GA105" s="177">
        <v>0.25</v>
      </c>
      <c r="GB105" s="177">
        <v>0</v>
      </c>
      <c r="GC105" s="177">
        <v>0</v>
      </c>
      <c r="GD105" s="176">
        <v>8</v>
      </c>
      <c r="GE105" s="177">
        <v>0.61538461538461542</v>
      </c>
      <c r="GF105" s="177">
        <v>0.5</v>
      </c>
      <c r="GG105" s="177">
        <v>0.33333333333333337</v>
      </c>
      <c r="GH105" s="177">
        <v>0.16666666666666669</v>
      </c>
      <c r="GI105" s="177">
        <v>0</v>
      </c>
      <c r="GJ105" s="177">
        <v>0</v>
      </c>
      <c r="GK105" s="176">
        <v>6</v>
      </c>
      <c r="GL105" s="177">
        <v>0.46153846153846156</v>
      </c>
      <c r="GM105" s="179">
        <v>1</v>
      </c>
      <c r="GN105" s="179">
        <v>0</v>
      </c>
      <c r="GO105" s="179">
        <v>0</v>
      </c>
      <c r="GP105" s="179">
        <v>0</v>
      </c>
      <c r="GQ105" s="179">
        <v>0</v>
      </c>
      <c r="GR105" s="176">
        <v>6</v>
      </c>
      <c r="GS105" s="177">
        <v>0.46153846153846156</v>
      </c>
      <c r="GT105" s="179">
        <v>0.83333333333333348</v>
      </c>
      <c r="GU105" s="179">
        <v>0.16666666666666669</v>
      </c>
      <c r="GV105" s="179">
        <v>0</v>
      </c>
      <c r="GW105" s="179">
        <v>0</v>
      </c>
      <c r="GX105" s="179">
        <v>0</v>
      </c>
      <c r="GY105" s="176">
        <v>6</v>
      </c>
      <c r="GZ105" s="177">
        <v>0.46153846153846156</v>
      </c>
      <c r="HA105" s="179">
        <v>0.83333333333333348</v>
      </c>
      <c r="HB105" s="179">
        <v>0.16666666666666669</v>
      </c>
      <c r="HC105" s="179">
        <v>0</v>
      </c>
      <c r="HD105" s="179">
        <v>0</v>
      </c>
      <c r="HE105" s="179">
        <v>0</v>
      </c>
      <c r="HF105" s="176">
        <v>6</v>
      </c>
      <c r="HG105" s="177">
        <v>0.46153846153846156</v>
      </c>
      <c r="HH105" s="178">
        <v>9.615384615384615</v>
      </c>
      <c r="HI105" s="176">
        <v>13</v>
      </c>
      <c r="HJ105" s="177">
        <v>1</v>
      </c>
      <c r="HK105" s="177">
        <v>0.69230769230769229</v>
      </c>
      <c r="HL105" s="177">
        <v>0.15384615384615385</v>
      </c>
      <c r="HM105" s="177">
        <v>0.15384615384615385</v>
      </c>
      <c r="HN105" s="177">
        <v>0</v>
      </c>
      <c r="HO105" s="177">
        <v>0</v>
      </c>
      <c r="HP105" s="176">
        <v>13</v>
      </c>
      <c r="HQ105" s="177">
        <v>1</v>
      </c>
      <c r="HR105" s="177">
        <v>0.38461538461538464</v>
      </c>
      <c r="HS105" s="177">
        <v>7.6923076923076927E-2</v>
      </c>
      <c r="HT105" s="177">
        <v>7.6923076923076927E-2</v>
      </c>
      <c r="HU105" s="177">
        <v>7.6923076923076927E-2</v>
      </c>
      <c r="HV105" s="177">
        <v>0</v>
      </c>
      <c r="HW105" s="177">
        <v>0</v>
      </c>
      <c r="HX105" s="177">
        <v>0.15384615384615385</v>
      </c>
      <c r="HY105" s="177">
        <v>7.6923076923076927E-2</v>
      </c>
      <c r="HZ105" s="177">
        <v>0.30769230769230771</v>
      </c>
      <c r="IA105" s="177">
        <v>0.30769230769230771</v>
      </c>
      <c r="IB105" s="176">
        <v>13</v>
      </c>
      <c r="IC105" s="177">
        <v>1</v>
      </c>
      <c r="ID105" s="178">
        <v>2.5833333333333335</v>
      </c>
      <c r="IE105" s="176">
        <v>12</v>
      </c>
      <c r="IF105" s="177">
        <v>0.92307692307692313</v>
      </c>
      <c r="IG105" s="177">
        <v>0.46153846153846156</v>
      </c>
      <c r="IH105" s="177">
        <v>1</v>
      </c>
      <c r="II105" s="177">
        <v>0</v>
      </c>
      <c r="IJ105" s="176">
        <v>13</v>
      </c>
      <c r="IK105" s="177">
        <v>1</v>
      </c>
      <c r="IL105" s="177">
        <v>0.75</v>
      </c>
      <c r="IM105" s="177">
        <v>0.25</v>
      </c>
      <c r="IN105" s="176">
        <v>8</v>
      </c>
      <c r="IO105" s="177">
        <v>0.61538461538461542</v>
      </c>
      <c r="IP105" s="177">
        <v>1</v>
      </c>
      <c r="IQ105" s="177">
        <v>0</v>
      </c>
      <c r="IR105" s="176">
        <v>7</v>
      </c>
      <c r="IS105" s="177">
        <v>0.53846153846153844</v>
      </c>
      <c r="IT105" s="177">
        <v>1</v>
      </c>
      <c r="IU105" s="177">
        <v>0</v>
      </c>
      <c r="IV105" s="176">
        <v>13</v>
      </c>
      <c r="IW105" s="177">
        <v>1</v>
      </c>
      <c r="IX105" s="177">
        <v>1</v>
      </c>
      <c r="IY105" s="177">
        <v>0</v>
      </c>
      <c r="IZ105" s="176">
        <v>10</v>
      </c>
      <c r="JA105" s="177">
        <v>0.76923076923076927</v>
      </c>
      <c r="JB105" s="177">
        <v>0.23076923076923078</v>
      </c>
      <c r="JC105" s="177">
        <v>0.69230769230769229</v>
      </c>
      <c r="JD105" s="177">
        <v>0.30769230769230771</v>
      </c>
      <c r="JE105" s="176">
        <v>13</v>
      </c>
      <c r="JF105" s="177">
        <v>1</v>
      </c>
      <c r="JG105" s="177">
        <v>0.15384615384615385</v>
      </c>
      <c r="JH105" s="177">
        <v>0</v>
      </c>
      <c r="JI105" s="177">
        <v>0.38461538461538464</v>
      </c>
      <c r="JJ105" s="177">
        <v>0.38461538461538464</v>
      </c>
      <c r="JK105" s="177">
        <v>7.6923076923076927E-2</v>
      </c>
      <c r="JL105" s="176">
        <v>13</v>
      </c>
      <c r="JM105" s="177">
        <v>1</v>
      </c>
      <c r="JN105" s="176">
        <v>13</v>
      </c>
      <c r="JO105" s="177">
        <v>1</v>
      </c>
      <c r="JP105" s="179" t="s">
        <v>232</v>
      </c>
      <c r="JQ105" s="179" t="s">
        <v>232</v>
      </c>
      <c r="JR105" s="179" t="s">
        <v>232</v>
      </c>
      <c r="JS105" s="179" t="s">
        <v>232</v>
      </c>
      <c r="JT105" s="179" t="s">
        <v>232</v>
      </c>
      <c r="JU105" s="176">
        <v>0</v>
      </c>
      <c r="JV105" s="177">
        <v>0</v>
      </c>
      <c r="JW105" s="177">
        <v>0</v>
      </c>
      <c r="JX105" s="177">
        <v>0</v>
      </c>
      <c r="JY105" s="177">
        <v>7.6923076923076927E-2</v>
      </c>
      <c r="JZ105" s="177">
        <v>0.92307692307692302</v>
      </c>
      <c r="KA105" s="177">
        <v>0</v>
      </c>
      <c r="KB105" s="176">
        <v>13</v>
      </c>
      <c r="KC105" s="177">
        <v>1</v>
      </c>
      <c r="KD105" s="177">
        <v>0.90909090909090917</v>
      </c>
      <c r="KE105" s="177">
        <v>0</v>
      </c>
      <c r="KF105" s="177">
        <v>0</v>
      </c>
      <c r="KG105" s="177">
        <v>0</v>
      </c>
      <c r="KH105" s="177">
        <v>0</v>
      </c>
      <c r="KI105" s="177">
        <v>0</v>
      </c>
      <c r="KJ105" s="177">
        <v>0</v>
      </c>
      <c r="KK105" s="177">
        <v>0</v>
      </c>
      <c r="KL105" s="177">
        <v>9.0909090909090912E-2</v>
      </c>
      <c r="KM105" s="176">
        <v>11</v>
      </c>
      <c r="KN105" s="180">
        <v>0.84615384615384615</v>
      </c>
    </row>
    <row r="106" spans="1:300" s="150" customFormat="1" ht="24" customHeight="1" x14ac:dyDescent="0.25">
      <c r="A106" s="181">
        <v>2008</v>
      </c>
      <c r="B106" s="182" t="s">
        <v>334</v>
      </c>
      <c r="C106" s="183" t="s">
        <v>4</v>
      </c>
      <c r="D106" s="183" t="s">
        <v>2</v>
      </c>
      <c r="E106" s="184">
        <v>41</v>
      </c>
      <c r="F106" s="185">
        <v>0.28947368421052627</v>
      </c>
      <c r="G106" s="185">
        <v>0.71052631578947367</v>
      </c>
      <c r="H106" s="184">
        <v>38</v>
      </c>
      <c r="I106" s="185">
        <v>0.92682926829268297</v>
      </c>
      <c r="J106" s="185">
        <v>0.7857142857142857</v>
      </c>
      <c r="K106" s="185">
        <v>0.21428571428571427</v>
      </c>
      <c r="L106" s="184">
        <v>28</v>
      </c>
      <c r="M106" s="185">
        <v>0.68292682926829273</v>
      </c>
      <c r="N106" s="185">
        <v>0.46428571428571419</v>
      </c>
      <c r="O106" s="185">
        <v>0.5357142857142857</v>
      </c>
      <c r="P106" s="184">
        <v>28</v>
      </c>
      <c r="Q106" s="185">
        <v>0.68292682926829273</v>
      </c>
      <c r="R106" s="185">
        <v>7.8947368421052627E-2</v>
      </c>
      <c r="S106" s="185">
        <v>0.18421052631578946</v>
      </c>
      <c r="T106" s="185">
        <v>0.39473684210526316</v>
      </c>
      <c r="U106" s="185">
        <v>0.10526315789473684</v>
      </c>
      <c r="V106" s="185">
        <v>0.31578947368421051</v>
      </c>
      <c r="W106" s="185">
        <v>5.2631578947368418E-2</v>
      </c>
      <c r="X106" s="185">
        <v>2.6315789473684209E-2</v>
      </c>
      <c r="Y106" s="185">
        <v>0</v>
      </c>
      <c r="Z106" s="185">
        <v>7.8947368421052627E-2</v>
      </c>
      <c r="AA106" s="185">
        <v>2.6315789473684209E-2</v>
      </c>
      <c r="AB106" s="185">
        <v>2.6315789473684209E-2</v>
      </c>
      <c r="AC106" s="185">
        <v>5.2631578947368418E-2</v>
      </c>
      <c r="AD106" s="184">
        <v>38</v>
      </c>
      <c r="AE106" s="185">
        <v>0.92682926829268297</v>
      </c>
      <c r="AF106" s="185">
        <v>0.78048780487804881</v>
      </c>
      <c r="AG106" s="184">
        <v>32</v>
      </c>
      <c r="AH106" s="185">
        <v>0.62162162162162171</v>
      </c>
      <c r="AI106" s="185">
        <v>0.3783783783783784</v>
      </c>
      <c r="AJ106" s="185">
        <v>0.21621621621621623</v>
      </c>
      <c r="AK106" s="185">
        <v>0.13513513513513514</v>
      </c>
      <c r="AL106" s="185">
        <v>0.59459459459459463</v>
      </c>
      <c r="AM106" s="185">
        <v>0.24324324324324323</v>
      </c>
      <c r="AN106" s="185">
        <v>0.29729729729729731</v>
      </c>
      <c r="AO106" s="185">
        <v>0.10810810810810811</v>
      </c>
      <c r="AP106" s="185">
        <v>8.1081081081081072E-2</v>
      </c>
      <c r="AQ106" s="185">
        <v>0.10810810810810811</v>
      </c>
      <c r="AR106" s="184">
        <v>37</v>
      </c>
      <c r="AS106" s="185">
        <v>0.90243902439024393</v>
      </c>
      <c r="AT106" s="186">
        <v>9.8918918918918912</v>
      </c>
      <c r="AU106" s="184">
        <v>37</v>
      </c>
      <c r="AV106" s="185">
        <v>0.90243902439024393</v>
      </c>
      <c r="AW106" s="186">
        <v>9.9189189189189193</v>
      </c>
      <c r="AX106" s="184">
        <v>37</v>
      </c>
      <c r="AY106" s="185">
        <v>0.90243902439024393</v>
      </c>
      <c r="AZ106" s="186">
        <v>9.9189189189189193</v>
      </c>
      <c r="BA106" s="184">
        <v>37</v>
      </c>
      <c r="BB106" s="185">
        <v>0.90243902439024393</v>
      </c>
      <c r="BC106" s="185">
        <v>0.63414634146341464</v>
      </c>
      <c r="BD106" s="185">
        <v>0.34146341463414637</v>
      </c>
      <c r="BE106" s="185">
        <v>2.4390243902439025E-2</v>
      </c>
      <c r="BF106" s="185">
        <v>0</v>
      </c>
      <c r="BG106" s="185">
        <v>0</v>
      </c>
      <c r="BH106" s="184">
        <v>41</v>
      </c>
      <c r="BI106" s="185">
        <v>1</v>
      </c>
      <c r="BJ106" s="185">
        <v>0.92682926829268297</v>
      </c>
      <c r="BK106" s="185">
        <v>7.3170731707317069E-2</v>
      </c>
      <c r="BL106" s="185">
        <v>0</v>
      </c>
      <c r="BM106" s="185">
        <v>0</v>
      </c>
      <c r="BN106" s="185">
        <v>0</v>
      </c>
      <c r="BO106" s="184">
        <v>41</v>
      </c>
      <c r="BP106" s="185">
        <v>1</v>
      </c>
      <c r="BQ106" s="185">
        <v>0.39473684210526316</v>
      </c>
      <c r="BR106" s="185">
        <v>0.34210526315789469</v>
      </c>
      <c r="BS106" s="185">
        <v>0.23684210526315788</v>
      </c>
      <c r="BT106" s="185">
        <v>2.6315789473684209E-2</v>
      </c>
      <c r="BU106" s="185">
        <v>0</v>
      </c>
      <c r="BV106" s="184">
        <v>38</v>
      </c>
      <c r="BW106" s="185">
        <v>0.92682926829268297</v>
      </c>
      <c r="BX106" s="185">
        <v>0.58536585365853655</v>
      </c>
      <c r="BY106" s="185">
        <v>0.24390243902439027</v>
      </c>
      <c r="BZ106" s="185">
        <v>0.17073170731707318</v>
      </c>
      <c r="CA106" s="185">
        <v>0</v>
      </c>
      <c r="CB106" s="185">
        <v>0</v>
      </c>
      <c r="CC106" s="184">
        <v>41</v>
      </c>
      <c r="CD106" s="185">
        <v>1</v>
      </c>
      <c r="CE106" s="185">
        <v>0.59090909090909083</v>
      </c>
      <c r="CF106" s="185">
        <v>0.36363636363636365</v>
      </c>
      <c r="CG106" s="185">
        <v>4.5454545454545456E-2</v>
      </c>
      <c r="CH106" s="185">
        <v>0</v>
      </c>
      <c r="CI106" s="185">
        <v>0</v>
      </c>
      <c r="CJ106" s="184">
        <v>22</v>
      </c>
      <c r="CK106" s="185">
        <v>0.53658536585365857</v>
      </c>
      <c r="CL106" s="185">
        <v>0.85365853658536595</v>
      </c>
      <c r="CM106" s="185">
        <v>9.7560975609756101E-2</v>
      </c>
      <c r="CN106" s="185">
        <v>4.878048780487805E-2</v>
      </c>
      <c r="CO106" s="185">
        <v>0</v>
      </c>
      <c r="CP106" s="185">
        <v>0</v>
      </c>
      <c r="CQ106" s="184">
        <v>41</v>
      </c>
      <c r="CR106" s="185">
        <v>1</v>
      </c>
      <c r="CS106" s="185">
        <v>0.90909090909090917</v>
      </c>
      <c r="CT106" s="185">
        <v>9.0909090909090912E-2</v>
      </c>
      <c r="CU106" s="185">
        <v>0</v>
      </c>
      <c r="CV106" s="185">
        <v>0</v>
      </c>
      <c r="CW106" s="185">
        <v>0</v>
      </c>
      <c r="CX106" s="184">
        <v>22</v>
      </c>
      <c r="CY106" s="185">
        <v>0.53658536585365857</v>
      </c>
      <c r="CZ106" s="185">
        <v>0.52941176470588236</v>
      </c>
      <c r="DA106" s="185">
        <v>0.3529411764705882</v>
      </c>
      <c r="DB106" s="185">
        <v>5.8823529411764705E-2</v>
      </c>
      <c r="DC106" s="185">
        <v>5.8823529411764705E-2</v>
      </c>
      <c r="DD106" s="185">
        <v>0</v>
      </c>
      <c r="DE106" s="184">
        <v>17</v>
      </c>
      <c r="DF106" s="185">
        <v>0.41463414634146339</v>
      </c>
      <c r="DG106" s="185">
        <v>0.64285714285714279</v>
      </c>
      <c r="DH106" s="185">
        <v>0.35714285714285715</v>
      </c>
      <c r="DI106" s="185">
        <v>0</v>
      </c>
      <c r="DJ106" s="185">
        <v>0</v>
      </c>
      <c r="DK106" s="185">
        <v>0</v>
      </c>
      <c r="DL106" s="184">
        <v>14</v>
      </c>
      <c r="DM106" s="185">
        <v>0.34146341463414637</v>
      </c>
      <c r="DN106" s="185">
        <v>0.5625</v>
      </c>
      <c r="DO106" s="185">
        <v>0.43750000000000006</v>
      </c>
      <c r="DP106" s="185">
        <v>0</v>
      </c>
      <c r="DQ106" s="185">
        <v>0</v>
      </c>
      <c r="DR106" s="185">
        <v>0</v>
      </c>
      <c r="DS106" s="184">
        <v>16</v>
      </c>
      <c r="DT106" s="185">
        <v>0.3902439024390244</v>
      </c>
      <c r="DU106" s="185">
        <v>0.79999999999999993</v>
      </c>
      <c r="DV106" s="185">
        <v>0.19999999999999998</v>
      </c>
      <c r="DW106" s="185">
        <v>0</v>
      </c>
      <c r="DX106" s="185">
        <v>0</v>
      </c>
      <c r="DY106" s="185">
        <v>0</v>
      </c>
      <c r="DZ106" s="184">
        <v>10</v>
      </c>
      <c r="EA106" s="185">
        <v>0.24390243902439024</v>
      </c>
      <c r="EB106" s="185">
        <v>0.6</v>
      </c>
      <c r="EC106" s="185">
        <v>0.3</v>
      </c>
      <c r="ED106" s="185">
        <v>9.9999999999999992E-2</v>
      </c>
      <c r="EE106" s="185">
        <v>0</v>
      </c>
      <c r="EF106" s="185">
        <v>0</v>
      </c>
      <c r="EG106" s="184">
        <v>10</v>
      </c>
      <c r="EH106" s="185">
        <v>0.24390243902439024</v>
      </c>
      <c r="EI106" s="185">
        <v>0.875</v>
      </c>
      <c r="EJ106" s="185">
        <v>0.125</v>
      </c>
      <c r="EK106" s="185">
        <v>0</v>
      </c>
      <c r="EL106" s="185">
        <v>0</v>
      </c>
      <c r="EM106" s="185">
        <v>0</v>
      </c>
      <c r="EN106" s="184">
        <v>40</v>
      </c>
      <c r="EO106" s="185">
        <v>0.97560975609756095</v>
      </c>
      <c r="EP106" s="185">
        <v>0.79166666666666674</v>
      </c>
      <c r="EQ106" s="185">
        <v>0.16666666666666669</v>
      </c>
      <c r="ER106" s="185">
        <v>4.1666666666666671E-2</v>
      </c>
      <c r="ES106" s="185">
        <v>0</v>
      </c>
      <c r="ET106" s="185">
        <v>0</v>
      </c>
      <c r="EU106" s="184">
        <v>24</v>
      </c>
      <c r="EV106" s="185">
        <v>0.58536585365853655</v>
      </c>
      <c r="EW106" s="185">
        <v>0.61904761904761896</v>
      </c>
      <c r="EX106" s="185">
        <v>0.33333333333333337</v>
      </c>
      <c r="EY106" s="185">
        <v>4.7619047619047616E-2</v>
      </c>
      <c r="EZ106" s="185">
        <v>0</v>
      </c>
      <c r="FA106" s="185">
        <v>0</v>
      </c>
      <c r="FB106" s="184">
        <v>21</v>
      </c>
      <c r="FC106" s="185">
        <v>0.51219512195121952</v>
      </c>
      <c r="FD106" s="185">
        <v>0.66666666666666663</v>
      </c>
      <c r="FE106" s="185">
        <v>0.33333333333333331</v>
      </c>
      <c r="FF106" s="185">
        <v>0</v>
      </c>
      <c r="FG106" s="185">
        <v>0</v>
      </c>
      <c r="FH106" s="185">
        <v>0</v>
      </c>
      <c r="FI106" s="184">
        <v>27</v>
      </c>
      <c r="FJ106" s="185">
        <v>0.65853658536585369</v>
      </c>
      <c r="FK106" s="185">
        <v>0.7857142857142857</v>
      </c>
      <c r="FL106" s="185">
        <v>0.17857142857142858</v>
      </c>
      <c r="FM106" s="185">
        <v>3.5714285714285712E-2</v>
      </c>
      <c r="FN106" s="185">
        <v>0</v>
      </c>
      <c r="FO106" s="185">
        <v>0</v>
      </c>
      <c r="FP106" s="184">
        <v>28</v>
      </c>
      <c r="FQ106" s="185">
        <v>0.68292682926829273</v>
      </c>
      <c r="FR106" s="185">
        <v>0.39999999999999997</v>
      </c>
      <c r="FS106" s="185">
        <v>0.6</v>
      </c>
      <c r="FT106" s="185">
        <v>0</v>
      </c>
      <c r="FU106" s="185">
        <v>0</v>
      </c>
      <c r="FV106" s="185">
        <v>0</v>
      </c>
      <c r="FW106" s="184">
        <v>10</v>
      </c>
      <c r="FX106" s="185">
        <v>0.24390243902439024</v>
      </c>
      <c r="FY106" s="185">
        <v>0.63636363636363646</v>
      </c>
      <c r="FZ106" s="185">
        <v>0.36363636363636365</v>
      </c>
      <c r="GA106" s="185">
        <v>0</v>
      </c>
      <c r="GB106" s="185">
        <v>0</v>
      </c>
      <c r="GC106" s="185">
        <v>0</v>
      </c>
      <c r="GD106" s="184">
        <v>11</v>
      </c>
      <c r="GE106" s="185">
        <v>0.26829268292682928</v>
      </c>
      <c r="GF106" s="185">
        <v>0.5714285714285714</v>
      </c>
      <c r="GG106" s="185">
        <v>0.42857142857142855</v>
      </c>
      <c r="GH106" s="185">
        <v>0</v>
      </c>
      <c r="GI106" s="185">
        <v>0</v>
      </c>
      <c r="GJ106" s="185">
        <v>0</v>
      </c>
      <c r="GK106" s="184">
        <v>7</v>
      </c>
      <c r="GL106" s="185">
        <v>0.17073170731707318</v>
      </c>
      <c r="GM106" s="187">
        <v>0.8571428571428571</v>
      </c>
      <c r="GN106" s="187">
        <v>0</v>
      </c>
      <c r="GO106" s="187">
        <v>0</v>
      </c>
      <c r="GP106" s="187">
        <v>0.14285714285714285</v>
      </c>
      <c r="GQ106" s="187">
        <v>0</v>
      </c>
      <c r="GR106" s="184">
        <v>7</v>
      </c>
      <c r="GS106" s="185">
        <v>0.17073170731707318</v>
      </c>
      <c r="GT106" s="187">
        <v>0.5</v>
      </c>
      <c r="GU106" s="187">
        <v>0.5</v>
      </c>
      <c r="GV106" s="187">
        <v>0</v>
      </c>
      <c r="GW106" s="187">
        <v>0</v>
      </c>
      <c r="GX106" s="187">
        <v>0</v>
      </c>
      <c r="GY106" s="184">
        <v>2</v>
      </c>
      <c r="GZ106" s="185">
        <v>4.878048780487805E-2</v>
      </c>
      <c r="HA106" s="187">
        <v>0.5</v>
      </c>
      <c r="HB106" s="187">
        <v>0</v>
      </c>
      <c r="HC106" s="187">
        <v>0.5</v>
      </c>
      <c r="HD106" s="187">
        <v>0</v>
      </c>
      <c r="HE106" s="187">
        <v>0</v>
      </c>
      <c r="HF106" s="184">
        <v>2</v>
      </c>
      <c r="HG106" s="185">
        <v>4.878048780487805E-2</v>
      </c>
      <c r="HH106" s="186">
        <v>9.375</v>
      </c>
      <c r="HI106" s="184">
        <v>40</v>
      </c>
      <c r="HJ106" s="185">
        <v>0.97560975609756095</v>
      </c>
      <c r="HK106" s="185">
        <v>0.75609756097560976</v>
      </c>
      <c r="HL106" s="185">
        <v>7.3170731707317069E-2</v>
      </c>
      <c r="HM106" s="185">
        <v>0.17073170731707318</v>
      </c>
      <c r="HN106" s="185">
        <v>0</v>
      </c>
      <c r="HO106" s="185">
        <v>0</v>
      </c>
      <c r="HP106" s="184">
        <v>41</v>
      </c>
      <c r="HQ106" s="185">
        <v>1</v>
      </c>
      <c r="HR106" s="185">
        <v>0.52500000000000002</v>
      </c>
      <c r="HS106" s="185">
        <v>7.4999999999999997E-2</v>
      </c>
      <c r="HT106" s="185">
        <v>4.9999999999999996E-2</v>
      </c>
      <c r="HU106" s="185">
        <v>0.125</v>
      </c>
      <c r="HV106" s="185">
        <v>0</v>
      </c>
      <c r="HW106" s="185">
        <v>0</v>
      </c>
      <c r="HX106" s="185">
        <v>7.4999999999999997E-2</v>
      </c>
      <c r="HY106" s="185">
        <v>4.9999999999999996E-2</v>
      </c>
      <c r="HZ106" s="185">
        <v>0</v>
      </c>
      <c r="IA106" s="185">
        <v>0.17500000000000002</v>
      </c>
      <c r="IB106" s="184">
        <v>40</v>
      </c>
      <c r="IC106" s="185">
        <v>0.97560975609756095</v>
      </c>
      <c r="ID106" s="186">
        <v>1.6470588235294117</v>
      </c>
      <c r="IE106" s="184">
        <v>34</v>
      </c>
      <c r="IF106" s="185">
        <v>0.82926829268292679</v>
      </c>
      <c r="IG106" s="185">
        <v>0.21951219512195122</v>
      </c>
      <c r="IH106" s="185">
        <v>1</v>
      </c>
      <c r="II106" s="185">
        <v>0</v>
      </c>
      <c r="IJ106" s="184">
        <v>35</v>
      </c>
      <c r="IK106" s="185">
        <v>0.85365853658536583</v>
      </c>
      <c r="IL106" s="185">
        <v>0.33333333333333337</v>
      </c>
      <c r="IM106" s="185">
        <v>0.66666666666666674</v>
      </c>
      <c r="IN106" s="184">
        <v>3</v>
      </c>
      <c r="IO106" s="185">
        <v>7.3170731707317069E-2</v>
      </c>
      <c r="IP106" s="185">
        <v>1</v>
      </c>
      <c r="IQ106" s="185">
        <v>0</v>
      </c>
      <c r="IR106" s="184">
        <v>22</v>
      </c>
      <c r="IS106" s="185">
        <v>0.53658536585365857</v>
      </c>
      <c r="IT106" s="185">
        <v>1</v>
      </c>
      <c r="IU106" s="185">
        <v>0</v>
      </c>
      <c r="IV106" s="184">
        <v>36</v>
      </c>
      <c r="IW106" s="185">
        <v>0.87804878048780488</v>
      </c>
      <c r="IX106" s="185">
        <v>1</v>
      </c>
      <c r="IY106" s="185">
        <v>0</v>
      </c>
      <c r="IZ106" s="184">
        <v>30</v>
      </c>
      <c r="JA106" s="185">
        <v>0.73170731707317072</v>
      </c>
      <c r="JB106" s="185">
        <v>0.12195121951219512</v>
      </c>
      <c r="JC106" s="185">
        <v>0.58536585365853655</v>
      </c>
      <c r="JD106" s="185">
        <v>0.41463414634146339</v>
      </c>
      <c r="JE106" s="184">
        <v>41</v>
      </c>
      <c r="JF106" s="185">
        <v>1</v>
      </c>
      <c r="JG106" s="185">
        <v>2.8571428571428571E-2</v>
      </c>
      <c r="JH106" s="185">
        <v>5.7142857142857141E-2</v>
      </c>
      <c r="JI106" s="185">
        <v>0.25714285714285712</v>
      </c>
      <c r="JJ106" s="185">
        <v>0.51428571428571423</v>
      </c>
      <c r="JK106" s="185">
        <v>0.14285714285714285</v>
      </c>
      <c r="JL106" s="184">
        <v>35</v>
      </c>
      <c r="JM106" s="185">
        <v>0.85365853658536583</v>
      </c>
      <c r="JN106" s="184">
        <v>39</v>
      </c>
      <c r="JO106" s="185">
        <v>0.95121951219512191</v>
      </c>
      <c r="JP106" s="185" t="s">
        <v>232</v>
      </c>
      <c r="JQ106" s="185" t="s">
        <v>232</v>
      </c>
      <c r="JR106" s="185" t="s">
        <v>232</v>
      </c>
      <c r="JS106" s="185" t="s">
        <v>232</v>
      </c>
      <c r="JT106" s="185" t="s">
        <v>232</v>
      </c>
      <c r="JU106" s="184">
        <v>0</v>
      </c>
      <c r="JV106" s="185">
        <v>0</v>
      </c>
      <c r="JW106" s="185">
        <v>0</v>
      </c>
      <c r="JX106" s="185">
        <v>0</v>
      </c>
      <c r="JY106" s="185">
        <v>0</v>
      </c>
      <c r="JZ106" s="185">
        <v>0.97560975609756106</v>
      </c>
      <c r="KA106" s="185">
        <v>2.4390243902439025E-2</v>
      </c>
      <c r="KB106" s="184">
        <v>41</v>
      </c>
      <c r="KC106" s="185">
        <v>1</v>
      </c>
      <c r="KD106" s="185">
        <v>0.88571428571428568</v>
      </c>
      <c r="KE106" s="185">
        <v>8.5714285714285701E-2</v>
      </c>
      <c r="KF106" s="185">
        <v>2.8571428571428571E-2</v>
      </c>
      <c r="KG106" s="185">
        <v>0</v>
      </c>
      <c r="KH106" s="185">
        <v>0</v>
      </c>
      <c r="KI106" s="185">
        <v>2.8571428571428571E-2</v>
      </c>
      <c r="KJ106" s="185">
        <v>0</v>
      </c>
      <c r="KK106" s="185">
        <v>2.8571428571428571E-2</v>
      </c>
      <c r="KL106" s="185">
        <v>0</v>
      </c>
      <c r="KM106" s="184">
        <v>35</v>
      </c>
      <c r="KN106" s="188">
        <v>0.85365853658536583</v>
      </c>
    </row>
    <row r="107" spans="1:300" s="150" customFormat="1" ht="24" customHeight="1" x14ac:dyDescent="0.25">
      <c r="A107" s="173">
        <v>3167</v>
      </c>
      <c r="B107" s="174" t="s">
        <v>335</v>
      </c>
      <c r="C107" s="175" t="s">
        <v>4</v>
      </c>
      <c r="D107" s="175" t="s">
        <v>2</v>
      </c>
      <c r="E107" s="176">
        <v>8</v>
      </c>
      <c r="F107" s="177">
        <v>0</v>
      </c>
      <c r="G107" s="177">
        <v>1</v>
      </c>
      <c r="H107" s="176">
        <v>7</v>
      </c>
      <c r="I107" s="177">
        <v>0.875</v>
      </c>
      <c r="J107" s="177">
        <v>0.85714285714285721</v>
      </c>
      <c r="K107" s="177">
        <v>0.14285714285714285</v>
      </c>
      <c r="L107" s="176">
        <v>7</v>
      </c>
      <c r="M107" s="177">
        <v>0.875</v>
      </c>
      <c r="N107" s="177">
        <v>1</v>
      </c>
      <c r="O107" s="177">
        <v>0</v>
      </c>
      <c r="P107" s="176">
        <v>6</v>
      </c>
      <c r="Q107" s="177">
        <v>0.75</v>
      </c>
      <c r="R107" s="177">
        <v>0.25</v>
      </c>
      <c r="S107" s="177">
        <v>0.25</v>
      </c>
      <c r="T107" s="177">
        <v>0.5</v>
      </c>
      <c r="U107" s="177">
        <v>0.125</v>
      </c>
      <c r="V107" s="177">
        <v>0.5</v>
      </c>
      <c r="W107" s="177">
        <v>0</v>
      </c>
      <c r="X107" s="177">
        <v>0</v>
      </c>
      <c r="Y107" s="177">
        <v>0.125</v>
      </c>
      <c r="Z107" s="177">
        <v>0.25</v>
      </c>
      <c r="AA107" s="177">
        <v>0</v>
      </c>
      <c r="AB107" s="177">
        <v>0.125</v>
      </c>
      <c r="AC107" s="177">
        <v>0</v>
      </c>
      <c r="AD107" s="176">
        <v>8</v>
      </c>
      <c r="AE107" s="177">
        <v>1</v>
      </c>
      <c r="AF107" s="177">
        <v>0.875</v>
      </c>
      <c r="AG107" s="176">
        <v>7</v>
      </c>
      <c r="AH107" s="177">
        <v>0.25</v>
      </c>
      <c r="AI107" s="177">
        <v>0.5</v>
      </c>
      <c r="AJ107" s="177">
        <v>0.25</v>
      </c>
      <c r="AK107" s="177">
        <v>0.125</v>
      </c>
      <c r="AL107" s="177">
        <v>0.5</v>
      </c>
      <c r="AM107" s="177">
        <v>0.25</v>
      </c>
      <c r="AN107" s="177">
        <v>0.625</v>
      </c>
      <c r="AO107" s="177">
        <v>0.25</v>
      </c>
      <c r="AP107" s="177">
        <v>0.25</v>
      </c>
      <c r="AQ107" s="177">
        <v>0.125</v>
      </c>
      <c r="AR107" s="176">
        <v>8</v>
      </c>
      <c r="AS107" s="177">
        <v>1</v>
      </c>
      <c r="AT107" s="178">
        <v>10</v>
      </c>
      <c r="AU107" s="176">
        <v>8</v>
      </c>
      <c r="AV107" s="177">
        <v>1</v>
      </c>
      <c r="AW107" s="178">
        <v>10</v>
      </c>
      <c r="AX107" s="176">
        <v>8</v>
      </c>
      <c r="AY107" s="177">
        <v>1</v>
      </c>
      <c r="AZ107" s="178">
        <v>10</v>
      </c>
      <c r="BA107" s="176">
        <v>8</v>
      </c>
      <c r="BB107" s="177">
        <v>1</v>
      </c>
      <c r="BC107" s="177">
        <v>0.2857142857142857</v>
      </c>
      <c r="BD107" s="177">
        <v>0.2857142857142857</v>
      </c>
      <c r="BE107" s="177">
        <v>0</v>
      </c>
      <c r="BF107" s="177">
        <v>0.4285714285714286</v>
      </c>
      <c r="BG107" s="177">
        <v>0</v>
      </c>
      <c r="BH107" s="176">
        <v>7</v>
      </c>
      <c r="BI107" s="177">
        <v>0.875</v>
      </c>
      <c r="BJ107" s="177">
        <v>0.875</v>
      </c>
      <c r="BK107" s="177">
        <v>0</v>
      </c>
      <c r="BL107" s="177">
        <v>0</v>
      </c>
      <c r="BM107" s="177">
        <v>0</v>
      </c>
      <c r="BN107" s="177">
        <v>0.125</v>
      </c>
      <c r="BO107" s="176">
        <v>8</v>
      </c>
      <c r="BP107" s="177">
        <v>1</v>
      </c>
      <c r="BQ107" s="177">
        <v>0.875</v>
      </c>
      <c r="BR107" s="177">
        <v>0.125</v>
      </c>
      <c r="BS107" s="177">
        <v>0</v>
      </c>
      <c r="BT107" s="177">
        <v>0</v>
      </c>
      <c r="BU107" s="177">
        <v>0</v>
      </c>
      <c r="BV107" s="176">
        <v>8</v>
      </c>
      <c r="BW107" s="177">
        <v>1</v>
      </c>
      <c r="BX107" s="177">
        <v>0.875</v>
      </c>
      <c r="BY107" s="177">
        <v>0</v>
      </c>
      <c r="BZ107" s="177">
        <v>0</v>
      </c>
      <c r="CA107" s="177">
        <v>0</v>
      </c>
      <c r="CB107" s="177">
        <v>0.125</v>
      </c>
      <c r="CC107" s="176">
        <v>8</v>
      </c>
      <c r="CD107" s="177">
        <v>1</v>
      </c>
      <c r="CE107" s="177">
        <v>0.85714285714285721</v>
      </c>
      <c r="CF107" s="177">
        <v>0</v>
      </c>
      <c r="CG107" s="177">
        <v>0.14285714285714285</v>
      </c>
      <c r="CH107" s="177">
        <v>0</v>
      </c>
      <c r="CI107" s="177">
        <v>0</v>
      </c>
      <c r="CJ107" s="176">
        <v>7</v>
      </c>
      <c r="CK107" s="177">
        <v>0.875</v>
      </c>
      <c r="CL107" s="177">
        <v>1</v>
      </c>
      <c r="CM107" s="177">
        <v>0</v>
      </c>
      <c r="CN107" s="177">
        <v>0</v>
      </c>
      <c r="CO107" s="177">
        <v>0</v>
      </c>
      <c r="CP107" s="177">
        <v>0</v>
      </c>
      <c r="CQ107" s="176">
        <v>8</v>
      </c>
      <c r="CR107" s="177">
        <v>1</v>
      </c>
      <c r="CS107" s="177">
        <v>1</v>
      </c>
      <c r="CT107" s="177">
        <v>0</v>
      </c>
      <c r="CU107" s="177">
        <v>0</v>
      </c>
      <c r="CV107" s="177">
        <v>0</v>
      </c>
      <c r="CW107" s="177">
        <v>0</v>
      </c>
      <c r="CX107" s="176">
        <v>6</v>
      </c>
      <c r="CY107" s="177">
        <v>0.75</v>
      </c>
      <c r="CZ107" s="177">
        <v>1</v>
      </c>
      <c r="DA107" s="177">
        <v>0</v>
      </c>
      <c r="DB107" s="177">
        <v>0</v>
      </c>
      <c r="DC107" s="177">
        <v>0</v>
      </c>
      <c r="DD107" s="177">
        <v>0</v>
      </c>
      <c r="DE107" s="176">
        <v>6</v>
      </c>
      <c r="DF107" s="177">
        <v>0.75</v>
      </c>
      <c r="DG107" s="177">
        <v>0.83333333333333337</v>
      </c>
      <c r="DH107" s="177">
        <v>0</v>
      </c>
      <c r="DI107" s="177">
        <v>0.16666666666666666</v>
      </c>
      <c r="DJ107" s="177">
        <v>0</v>
      </c>
      <c r="DK107" s="177">
        <v>0</v>
      </c>
      <c r="DL107" s="176">
        <v>6</v>
      </c>
      <c r="DM107" s="177">
        <v>0.75</v>
      </c>
      <c r="DN107" s="177">
        <v>0.79999999999999993</v>
      </c>
      <c r="DO107" s="177">
        <v>0.19999999999999998</v>
      </c>
      <c r="DP107" s="177">
        <v>0</v>
      </c>
      <c r="DQ107" s="177">
        <v>0</v>
      </c>
      <c r="DR107" s="177">
        <v>0</v>
      </c>
      <c r="DS107" s="176">
        <v>5</v>
      </c>
      <c r="DT107" s="177">
        <v>0.625</v>
      </c>
      <c r="DU107" s="177">
        <v>1</v>
      </c>
      <c r="DV107" s="177">
        <v>0</v>
      </c>
      <c r="DW107" s="177">
        <v>0</v>
      </c>
      <c r="DX107" s="177">
        <v>0</v>
      </c>
      <c r="DY107" s="177">
        <v>0</v>
      </c>
      <c r="DZ107" s="176">
        <v>5</v>
      </c>
      <c r="EA107" s="177">
        <v>0.625</v>
      </c>
      <c r="EB107" s="177">
        <v>1</v>
      </c>
      <c r="EC107" s="177">
        <v>0</v>
      </c>
      <c r="ED107" s="177">
        <v>0</v>
      </c>
      <c r="EE107" s="177">
        <v>0</v>
      </c>
      <c r="EF107" s="177">
        <v>0</v>
      </c>
      <c r="EG107" s="176">
        <v>5</v>
      </c>
      <c r="EH107" s="177">
        <v>0.625</v>
      </c>
      <c r="EI107" s="177">
        <v>1</v>
      </c>
      <c r="EJ107" s="177">
        <v>0</v>
      </c>
      <c r="EK107" s="177">
        <v>0</v>
      </c>
      <c r="EL107" s="177">
        <v>0</v>
      </c>
      <c r="EM107" s="177">
        <v>0</v>
      </c>
      <c r="EN107" s="176">
        <v>8</v>
      </c>
      <c r="EO107" s="177">
        <v>1</v>
      </c>
      <c r="EP107" s="177">
        <v>0.85714285714285721</v>
      </c>
      <c r="EQ107" s="177">
        <v>0</v>
      </c>
      <c r="ER107" s="177">
        <v>0.14285714285714285</v>
      </c>
      <c r="ES107" s="177">
        <v>0</v>
      </c>
      <c r="ET107" s="177">
        <v>0</v>
      </c>
      <c r="EU107" s="176">
        <v>7</v>
      </c>
      <c r="EV107" s="177">
        <v>0.875</v>
      </c>
      <c r="EW107" s="177">
        <v>0.7142857142857143</v>
      </c>
      <c r="EX107" s="177">
        <v>0.14285714285714285</v>
      </c>
      <c r="EY107" s="177">
        <v>0.14285714285714285</v>
      </c>
      <c r="EZ107" s="177">
        <v>0</v>
      </c>
      <c r="FA107" s="177">
        <v>0</v>
      </c>
      <c r="FB107" s="176">
        <v>7</v>
      </c>
      <c r="FC107" s="177">
        <v>0.875</v>
      </c>
      <c r="FD107" s="177">
        <v>1</v>
      </c>
      <c r="FE107" s="177">
        <v>0</v>
      </c>
      <c r="FF107" s="177">
        <v>0</v>
      </c>
      <c r="FG107" s="177">
        <v>0</v>
      </c>
      <c r="FH107" s="177">
        <v>0</v>
      </c>
      <c r="FI107" s="176">
        <v>7</v>
      </c>
      <c r="FJ107" s="177">
        <v>0.875</v>
      </c>
      <c r="FK107" s="177">
        <v>0.85714285714285721</v>
      </c>
      <c r="FL107" s="177">
        <v>0.14285714285714285</v>
      </c>
      <c r="FM107" s="177">
        <v>0</v>
      </c>
      <c r="FN107" s="177">
        <v>0</v>
      </c>
      <c r="FO107" s="177">
        <v>0</v>
      </c>
      <c r="FP107" s="176">
        <v>7</v>
      </c>
      <c r="FQ107" s="177">
        <v>0.875</v>
      </c>
      <c r="FR107" s="177">
        <v>0.5</v>
      </c>
      <c r="FS107" s="177">
        <v>0</v>
      </c>
      <c r="FT107" s="177">
        <v>0.5</v>
      </c>
      <c r="FU107" s="177">
        <v>0</v>
      </c>
      <c r="FV107" s="177">
        <v>0</v>
      </c>
      <c r="FW107" s="176">
        <v>2</v>
      </c>
      <c r="FX107" s="177">
        <v>0.25</v>
      </c>
      <c r="FY107" s="177">
        <v>0.66666666666666663</v>
      </c>
      <c r="FZ107" s="177">
        <v>0.33333333333333331</v>
      </c>
      <c r="GA107" s="177">
        <v>0</v>
      </c>
      <c r="GB107" s="177">
        <v>0</v>
      </c>
      <c r="GC107" s="177">
        <v>0</v>
      </c>
      <c r="GD107" s="176">
        <v>3</v>
      </c>
      <c r="GE107" s="177">
        <v>0.375</v>
      </c>
      <c r="GF107" s="177">
        <v>1</v>
      </c>
      <c r="GG107" s="177">
        <v>0</v>
      </c>
      <c r="GH107" s="177">
        <v>0</v>
      </c>
      <c r="GI107" s="177">
        <v>0</v>
      </c>
      <c r="GJ107" s="177">
        <v>0</v>
      </c>
      <c r="GK107" s="176">
        <v>2</v>
      </c>
      <c r="GL107" s="177">
        <v>0.25</v>
      </c>
      <c r="GM107" s="179" t="s">
        <v>232</v>
      </c>
      <c r="GN107" s="179" t="s">
        <v>232</v>
      </c>
      <c r="GO107" s="179" t="s">
        <v>232</v>
      </c>
      <c r="GP107" s="179" t="s">
        <v>232</v>
      </c>
      <c r="GQ107" s="179" t="s">
        <v>232</v>
      </c>
      <c r="GR107" s="176">
        <v>0</v>
      </c>
      <c r="GS107" s="177">
        <v>0</v>
      </c>
      <c r="GT107" s="179" t="s">
        <v>232</v>
      </c>
      <c r="GU107" s="179" t="s">
        <v>232</v>
      </c>
      <c r="GV107" s="179" t="s">
        <v>232</v>
      </c>
      <c r="GW107" s="179" t="s">
        <v>232</v>
      </c>
      <c r="GX107" s="179" t="s">
        <v>232</v>
      </c>
      <c r="GY107" s="176">
        <v>0</v>
      </c>
      <c r="GZ107" s="177">
        <v>0</v>
      </c>
      <c r="HA107" s="179" t="s">
        <v>232</v>
      </c>
      <c r="HB107" s="179" t="s">
        <v>232</v>
      </c>
      <c r="HC107" s="179" t="s">
        <v>232</v>
      </c>
      <c r="HD107" s="179" t="s">
        <v>232</v>
      </c>
      <c r="HE107" s="179" t="s">
        <v>232</v>
      </c>
      <c r="HF107" s="176">
        <v>0</v>
      </c>
      <c r="HG107" s="177">
        <v>0</v>
      </c>
      <c r="HH107" s="178">
        <v>9.5</v>
      </c>
      <c r="HI107" s="176">
        <v>8</v>
      </c>
      <c r="HJ107" s="177">
        <v>1</v>
      </c>
      <c r="HK107" s="177">
        <v>0.625</v>
      </c>
      <c r="HL107" s="177">
        <v>0.125</v>
      </c>
      <c r="HM107" s="177">
        <v>0.25</v>
      </c>
      <c r="HN107" s="177">
        <v>0</v>
      </c>
      <c r="HO107" s="177">
        <v>0</v>
      </c>
      <c r="HP107" s="176">
        <v>8</v>
      </c>
      <c r="HQ107" s="177">
        <v>1</v>
      </c>
      <c r="HR107" s="177">
        <v>0.625</v>
      </c>
      <c r="HS107" s="177">
        <v>0.125</v>
      </c>
      <c r="HT107" s="177">
        <v>0</v>
      </c>
      <c r="HU107" s="177">
        <v>0</v>
      </c>
      <c r="HV107" s="177">
        <v>0</v>
      </c>
      <c r="HW107" s="177">
        <v>0</v>
      </c>
      <c r="HX107" s="177">
        <v>0</v>
      </c>
      <c r="HY107" s="177">
        <v>0</v>
      </c>
      <c r="HZ107" s="177">
        <v>0.125</v>
      </c>
      <c r="IA107" s="177">
        <v>0.125</v>
      </c>
      <c r="IB107" s="176">
        <v>8</v>
      </c>
      <c r="IC107" s="177">
        <v>1</v>
      </c>
      <c r="ID107" s="178">
        <v>1.6</v>
      </c>
      <c r="IE107" s="176">
        <v>5</v>
      </c>
      <c r="IF107" s="177">
        <v>0.625</v>
      </c>
      <c r="IG107" s="177">
        <v>0.5</v>
      </c>
      <c r="IH107" s="177">
        <v>1</v>
      </c>
      <c r="II107" s="177">
        <v>0</v>
      </c>
      <c r="IJ107" s="176">
        <v>8</v>
      </c>
      <c r="IK107" s="177">
        <v>1</v>
      </c>
      <c r="IL107" s="177">
        <v>1</v>
      </c>
      <c r="IM107" s="177">
        <v>0</v>
      </c>
      <c r="IN107" s="176">
        <v>5</v>
      </c>
      <c r="IO107" s="177">
        <v>0.625</v>
      </c>
      <c r="IP107" s="177">
        <v>1</v>
      </c>
      <c r="IQ107" s="177">
        <v>0</v>
      </c>
      <c r="IR107" s="176">
        <v>7</v>
      </c>
      <c r="IS107" s="177">
        <v>0.875</v>
      </c>
      <c r="IT107" s="177">
        <v>1</v>
      </c>
      <c r="IU107" s="177">
        <v>0</v>
      </c>
      <c r="IV107" s="176">
        <v>8</v>
      </c>
      <c r="IW107" s="177">
        <v>1</v>
      </c>
      <c r="IX107" s="177">
        <v>1</v>
      </c>
      <c r="IY107" s="177">
        <v>0</v>
      </c>
      <c r="IZ107" s="176">
        <v>8</v>
      </c>
      <c r="JA107" s="177">
        <v>1</v>
      </c>
      <c r="JB107" s="177">
        <v>0.25</v>
      </c>
      <c r="JC107" s="177">
        <v>0.5</v>
      </c>
      <c r="JD107" s="177">
        <v>0.5</v>
      </c>
      <c r="JE107" s="176">
        <v>8</v>
      </c>
      <c r="JF107" s="177">
        <v>1</v>
      </c>
      <c r="JG107" s="177">
        <v>0</v>
      </c>
      <c r="JH107" s="177">
        <v>0.14285714285714285</v>
      </c>
      <c r="JI107" s="177">
        <v>0.4285714285714286</v>
      </c>
      <c r="JJ107" s="177">
        <v>0.4285714285714286</v>
      </c>
      <c r="JK107" s="177">
        <v>0</v>
      </c>
      <c r="JL107" s="176">
        <v>7</v>
      </c>
      <c r="JM107" s="177">
        <v>0.875</v>
      </c>
      <c r="JN107" s="176">
        <v>7</v>
      </c>
      <c r="JO107" s="177">
        <v>0.875</v>
      </c>
      <c r="JP107" s="179" t="s">
        <v>232</v>
      </c>
      <c r="JQ107" s="179" t="s">
        <v>232</v>
      </c>
      <c r="JR107" s="179" t="s">
        <v>232</v>
      </c>
      <c r="JS107" s="179" t="s">
        <v>232</v>
      </c>
      <c r="JT107" s="179" t="s">
        <v>232</v>
      </c>
      <c r="JU107" s="176">
        <v>0</v>
      </c>
      <c r="JV107" s="177">
        <v>0</v>
      </c>
      <c r="JW107" s="177">
        <v>0</v>
      </c>
      <c r="JX107" s="177">
        <v>0</v>
      </c>
      <c r="JY107" s="177">
        <v>0</v>
      </c>
      <c r="JZ107" s="177">
        <v>1</v>
      </c>
      <c r="KA107" s="177">
        <v>0</v>
      </c>
      <c r="KB107" s="176">
        <v>8</v>
      </c>
      <c r="KC107" s="177">
        <v>1</v>
      </c>
      <c r="KD107" s="177">
        <v>0.7142857142857143</v>
      </c>
      <c r="KE107" s="177">
        <v>0.14285714285714285</v>
      </c>
      <c r="KF107" s="177">
        <v>0.2857142857142857</v>
      </c>
      <c r="KG107" s="177">
        <v>0</v>
      </c>
      <c r="KH107" s="177">
        <v>0</v>
      </c>
      <c r="KI107" s="177">
        <v>0</v>
      </c>
      <c r="KJ107" s="177">
        <v>0</v>
      </c>
      <c r="KK107" s="177">
        <v>0</v>
      </c>
      <c r="KL107" s="177">
        <v>0</v>
      </c>
      <c r="KM107" s="176">
        <v>7</v>
      </c>
      <c r="KN107" s="180">
        <v>0.875</v>
      </c>
    </row>
    <row r="108" spans="1:300" s="150" customFormat="1" ht="24" customHeight="1" x14ac:dyDescent="0.25">
      <c r="A108" s="181">
        <v>3171</v>
      </c>
      <c r="B108" s="182" t="s">
        <v>296</v>
      </c>
      <c r="C108" s="183" t="s">
        <v>4</v>
      </c>
      <c r="D108" s="183" t="s">
        <v>0</v>
      </c>
      <c r="E108" s="184">
        <v>164</v>
      </c>
      <c r="F108" s="185">
        <v>0.2105263157894737</v>
      </c>
      <c r="G108" s="185">
        <v>0.78947368421052633</v>
      </c>
      <c r="H108" s="184">
        <v>152</v>
      </c>
      <c r="I108" s="185">
        <v>0.92682926829268297</v>
      </c>
      <c r="J108" s="185">
        <v>0.7360000000000001</v>
      </c>
      <c r="K108" s="185">
        <v>0.26400000000000001</v>
      </c>
      <c r="L108" s="184">
        <v>125</v>
      </c>
      <c r="M108" s="185">
        <v>0.76219512195121952</v>
      </c>
      <c r="N108" s="185">
        <v>0.47826086956521741</v>
      </c>
      <c r="O108" s="185">
        <v>0.52173913043478259</v>
      </c>
      <c r="P108" s="184">
        <v>115</v>
      </c>
      <c r="Q108" s="185">
        <v>0.70121951219512191</v>
      </c>
      <c r="R108" s="185">
        <v>0.23841059602649006</v>
      </c>
      <c r="S108" s="185">
        <v>9.2715231788079472E-2</v>
      </c>
      <c r="T108" s="185">
        <v>0.46357615894039733</v>
      </c>
      <c r="U108" s="185">
        <v>5.2980132450331126E-2</v>
      </c>
      <c r="V108" s="185">
        <v>0.36423841059602646</v>
      </c>
      <c r="W108" s="185">
        <v>5.9602649006622516E-2</v>
      </c>
      <c r="X108" s="185">
        <v>3.9735099337748346E-2</v>
      </c>
      <c r="Y108" s="185">
        <v>7.2847682119205295E-2</v>
      </c>
      <c r="Z108" s="185">
        <v>5.2980132450331126E-2</v>
      </c>
      <c r="AA108" s="185">
        <v>5.2980132450331126E-2</v>
      </c>
      <c r="AB108" s="185">
        <v>6.6225165562913907E-3</v>
      </c>
      <c r="AC108" s="185">
        <v>3.9735099337748346E-2</v>
      </c>
      <c r="AD108" s="184">
        <v>151</v>
      </c>
      <c r="AE108" s="185">
        <v>0.92073170731707321</v>
      </c>
      <c r="AF108" s="185">
        <v>0.74390243902439024</v>
      </c>
      <c r="AG108" s="184">
        <v>122</v>
      </c>
      <c r="AH108" s="185">
        <v>0.57638888888888884</v>
      </c>
      <c r="AI108" s="185">
        <v>0.35416666666666663</v>
      </c>
      <c r="AJ108" s="185">
        <v>0.13888888888888887</v>
      </c>
      <c r="AK108" s="185">
        <v>0.3888888888888889</v>
      </c>
      <c r="AL108" s="185">
        <v>0.52083333333333326</v>
      </c>
      <c r="AM108" s="185">
        <v>0.43055555555555558</v>
      </c>
      <c r="AN108" s="185">
        <v>0.27777777777777773</v>
      </c>
      <c r="AO108" s="185">
        <v>0.1875</v>
      </c>
      <c r="AP108" s="185">
        <v>0.16666666666666666</v>
      </c>
      <c r="AQ108" s="185">
        <v>0.125</v>
      </c>
      <c r="AR108" s="184">
        <v>144</v>
      </c>
      <c r="AS108" s="185">
        <v>0.87804878048780488</v>
      </c>
      <c r="AT108" s="186">
        <v>9.6486486486486491</v>
      </c>
      <c r="AU108" s="184">
        <v>148</v>
      </c>
      <c r="AV108" s="185">
        <v>0.90243902439024393</v>
      </c>
      <c r="AW108" s="186">
        <v>9.8243243243243246</v>
      </c>
      <c r="AX108" s="184">
        <v>148</v>
      </c>
      <c r="AY108" s="185">
        <v>0.90243902439024393</v>
      </c>
      <c r="AZ108" s="186">
        <v>9.7801418439716308</v>
      </c>
      <c r="BA108" s="184">
        <v>141</v>
      </c>
      <c r="BB108" s="185">
        <v>0.8597560975609756</v>
      </c>
      <c r="BC108" s="185">
        <v>0.30188679245283018</v>
      </c>
      <c r="BD108" s="185">
        <v>0.34591194968553457</v>
      </c>
      <c r="BE108" s="185">
        <v>0.11949685534591194</v>
      </c>
      <c r="BF108" s="185">
        <v>0.15723270440251572</v>
      </c>
      <c r="BG108" s="185">
        <v>7.5471698113207544E-2</v>
      </c>
      <c r="BH108" s="184">
        <v>159</v>
      </c>
      <c r="BI108" s="185">
        <v>0.96951219512195119</v>
      </c>
      <c r="BJ108" s="185">
        <v>0.76129032258064522</v>
      </c>
      <c r="BK108" s="185">
        <v>0.16774193548387098</v>
      </c>
      <c r="BL108" s="185">
        <v>5.1612903225806452E-2</v>
      </c>
      <c r="BM108" s="185">
        <v>1.935483870967742E-2</v>
      </c>
      <c r="BN108" s="185">
        <v>0</v>
      </c>
      <c r="BO108" s="184">
        <v>155</v>
      </c>
      <c r="BP108" s="185">
        <v>0.94512195121951215</v>
      </c>
      <c r="BQ108" s="185">
        <v>0.78616352201257855</v>
      </c>
      <c r="BR108" s="185">
        <v>0.16981132075471697</v>
      </c>
      <c r="BS108" s="185">
        <v>3.1446540880503145E-2</v>
      </c>
      <c r="BT108" s="185">
        <v>6.2893081761006284E-3</v>
      </c>
      <c r="BU108" s="185">
        <v>6.2893081761006284E-3</v>
      </c>
      <c r="BV108" s="184">
        <v>159</v>
      </c>
      <c r="BW108" s="185">
        <v>0.96951219512195119</v>
      </c>
      <c r="BX108" s="185">
        <v>0.81410256410256399</v>
      </c>
      <c r="BY108" s="185">
        <v>0.14102564102564102</v>
      </c>
      <c r="BZ108" s="185">
        <v>3.8461538461538464E-2</v>
      </c>
      <c r="CA108" s="185">
        <v>6.41025641025641E-3</v>
      </c>
      <c r="CB108" s="185">
        <v>0</v>
      </c>
      <c r="CC108" s="184">
        <v>156</v>
      </c>
      <c r="CD108" s="185">
        <v>0.95121951219512191</v>
      </c>
      <c r="CE108" s="185">
        <v>0.72916666666666663</v>
      </c>
      <c r="CF108" s="185">
        <v>0.19444444444444445</v>
      </c>
      <c r="CG108" s="185">
        <v>7.6388888888888881E-2</v>
      </c>
      <c r="CH108" s="185">
        <v>0</v>
      </c>
      <c r="CI108" s="185">
        <v>0</v>
      </c>
      <c r="CJ108" s="184">
        <v>144</v>
      </c>
      <c r="CK108" s="185">
        <v>0.87804878048780488</v>
      </c>
      <c r="CL108" s="185">
        <v>0.76470588235294112</v>
      </c>
      <c r="CM108" s="185">
        <v>0.15686274509803921</v>
      </c>
      <c r="CN108" s="185">
        <v>7.8431372549019607E-2</v>
      </c>
      <c r="CO108" s="185">
        <v>0</v>
      </c>
      <c r="CP108" s="185">
        <v>0</v>
      </c>
      <c r="CQ108" s="184">
        <v>153</v>
      </c>
      <c r="CR108" s="185">
        <v>0.93292682926829273</v>
      </c>
      <c r="CS108" s="185">
        <v>0.84883720930232565</v>
      </c>
      <c r="CT108" s="185">
        <v>0.13953488372093026</v>
      </c>
      <c r="CU108" s="185">
        <v>1.1627906976744188E-2</v>
      </c>
      <c r="CV108" s="185">
        <v>0</v>
      </c>
      <c r="CW108" s="185">
        <v>0</v>
      </c>
      <c r="CX108" s="184">
        <v>86</v>
      </c>
      <c r="CY108" s="185">
        <v>0.52439024390243905</v>
      </c>
      <c r="CZ108" s="185">
        <v>0.51190476190476186</v>
      </c>
      <c r="DA108" s="185">
        <v>0.38095238095238093</v>
      </c>
      <c r="DB108" s="185">
        <v>8.3333333333333343E-2</v>
      </c>
      <c r="DC108" s="185">
        <v>1.1904761904761904E-2</v>
      </c>
      <c r="DD108" s="185">
        <v>1.1904761904761904E-2</v>
      </c>
      <c r="DE108" s="184">
        <v>84</v>
      </c>
      <c r="DF108" s="185">
        <v>0.51219512195121952</v>
      </c>
      <c r="DG108" s="185">
        <v>0.4157303370786517</v>
      </c>
      <c r="DH108" s="185">
        <v>0.3932584269662921</v>
      </c>
      <c r="DI108" s="185">
        <v>0.14606741573033707</v>
      </c>
      <c r="DJ108" s="185">
        <v>4.49438202247191E-2</v>
      </c>
      <c r="DK108" s="185">
        <v>0</v>
      </c>
      <c r="DL108" s="184">
        <v>89</v>
      </c>
      <c r="DM108" s="185">
        <v>0.54268292682926833</v>
      </c>
      <c r="DN108" s="185">
        <v>0.42045454545454547</v>
      </c>
      <c r="DO108" s="185">
        <v>0.39772727272727271</v>
      </c>
      <c r="DP108" s="185">
        <v>0.15909090909090909</v>
      </c>
      <c r="DQ108" s="185">
        <v>2.2727272727272728E-2</v>
      </c>
      <c r="DR108" s="185">
        <v>0</v>
      </c>
      <c r="DS108" s="184">
        <v>88</v>
      </c>
      <c r="DT108" s="185">
        <v>0.53658536585365857</v>
      </c>
      <c r="DU108" s="185">
        <v>0.55882352941176461</v>
      </c>
      <c r="DV108" s="185">
        <v>0.3235294117647059</v>
      </c>
      <c r="DW108" s="185">
        <v>0.11764705882352941</v>
      </c>
      <c r="DX108" s="185">
        <v>0</v>
      </c>
      <c r="DY108" s="185">
        <v>0</v>
      </c>
      <c r="DZ108" s="184">
        <v>68</v>
      </c>
      <c r="EA108" s="185">
        <v>0.41463414634146339</v>
      </c>
      <c r="EB108" s="185">
        <v>0.56451612903225801</v>
      </c>
      <c r="EC108" s="185">
        <v>0.32258064516129026</v>
      </c>
      <c r="ED108" s="185">
        <v>9.6774193548387094E-2</v>
      </c>
      <c r="EE108" s="185">
        <v>1.6129032258064516E-2</v>
      </c>
      <c r="EF108" s="185">
        <v>0</v>
      </c>
      <c r="EG108" s="184">
        <v>62</v>
      </c>
      <c r="EH108" s="185">
        <v>0.37804878048780488</v>
      </c>
      <c r="EI108" s="185">
        <v>0.81818181818181812</v>
      </c>
      <c r="EJ108" s="185">
        <v>0.15584415584415584</v>
      </c>
      <c r="EK108" s="185">
        <v>2.5974025974025972E-2</v>
      </c>
      <c r="EL108" s="185">
        <v>0</v>
      </c>
      <c r="EM108" s="185">
        <v>0</v>
      </c>
      <c r="EN108" s="184">
        <v>154</v>
      </c>
      <c r="EO108" s="185">
        <v>0.93902439024390238</v>
      </c>
      <c r="EP108" s="185">
        <v>0.65714285714285725</v>
      </c>
      <c r="EQ108" s="185">
        <v>0.25714285714285717</v>
      </c>
      <c r="ER108" s="185">
        <v>7.1428571428571425E-2</v>
      </c>
      <c r="ES108" s="185">
        <v>0</v>
      </c>
      <c r="ET108" s="185">
        <v>1.4285714285714287E-2</v>
      </c>
      <c r="EU108" s="184">
        <v>70</v>
      </c>
      <c r="EV108" s="185">
        <v>0.42682926829268292</v>
      </c>
      <c r="EW108" s="185">
        <v>0.67164179104477606</v>
      </c>
      <c r="EX108" s="185">
        <v>0.23880597014925373</v>
      </c>
      <c r="EY108" s="185">
        <v>8.9552238805970144E-2</v>
      </c>
      <c r="EZ108" s="185">
        <v>0</v>
      </c>
      <c r="FA108" s="185">
        <v>0</v>
      </c>
      <c r="FB108" s="184">
        <v>67</v>
      </c>
      <c r="FC108" s="185">
        <v>0.40853658536585363</v>
      </c>
      <c r="FD108" s="185">
        <v>0.68749999999999989</v>
      </c>
      <c r="FE108" s="185">
        <v>0.17708333333333331</v>
      </c>
      <c r="FF108" s="185">
        <v>0.11458333333333333</v>
      </c>
      <c r="FG108" s="185">
        <v>2.0833333333333332E-2</v>
      </c>
      <c r="FH108" s="185">
        <v>0</v>
      </c>
      <c r="FI108" s="184">
        <v>96</v>
      </c>
      <c r="FJ108" s="185">
        <v>0.58536585365853655</v>
      </c>
      <c r="FK108" s="185">
        <v>0.78947368421052633</v>
      </c>
      <c r="FL108" s="185">
        <v>9.4736842105263161E-2</v>
      </c>
      <c r="FM108" s="185">
        <v>0.10526315789473684</v>
      </c>
      <c r="FN108" s="185">
        <v>1.0526315789473684E-2</v>
      </c>
      <c r="FO108" s="185">
        <v>0</v>
      </c>
      <c r="FP108" s="184">
        <v>95</v>
      </c>
      <c r="FQ108" s="185">
        <v>0.57926829268292679</v>
      </c>
      <c r="FR108" s="185">
        <v>0.6</v>
      </c>
      <c r="FS108" s="185">
        <v>0.23636363636363636</v>
      </c>
      <c r="FT108" s="185">
        <v>0.14545454545454545</v>
      </c>
      <c r="FU108" s="185">
        <v>1.8181818181818181E-2</v>
      </c>
      <c r="FV108" s="185">
        <v>0</v>
      </c>
      <c r="FW108" s="184">
        <v>55</v>
      </c>
      <c r="FX108" s="185">
        <v>0.33536585365853661</v>
      </c>
      <c r="FY108" s="185">
        <v>0.59259259259259256</v>
      </c>
      <c r="FZ108" s="185">
        <v>0.20370370370370369</v>
      </c>
      <c r="GA108" s="185">
        <v>0.18518518518518517</v>
      </c>
      <c r="GB108" s="185">
        <v>1.8518518518518517E-2</v>
      </c>
      <c r="GC108" s="185">
        <v>0</v>
      </c>
      <c r="GD108" s="184">
        <v>54</v>
      </c>
      <c r="GE108" s="185">
        <v>0.32926829268292684</v>
      </c>
      <c r="GF108" s="185">
        <v>0.72307692307692306</v>
      </c>
      <c r="GG108" s="185">
        <v>0.13846153846153847</v>
      </c>
      <c r="GH108" s="185">
        <v>0.12307692307692308</v>
      </c>
      <c r="GI108" s="185">
        <v>0</v>
      </c>
      <c r="GJ108" s="185">
        <v>1.5384615384615385E-2</v>
      </c>
      <c r="GK108" s="184">
        <v>65</v>
      </c>
      <c r="GL108" s="185">
        <v>0.39634146341463417</v>
      </c>
      <c r="GM108" s="187" t="s">
        <v>232</v>
      </c>
      <c r="GN108" s="187" t="s">
        <v>232</v>
      </c>
      <c r="GO108" s="187" t="s">
        <v>232</v>
      </c>
      <c r="GP108" s="187" t="s">
        <v>232</v>
      </c>
      <c r="GQ108" s="187" t="s">
        <v>232</v>
      </c>
      <c r="GR108" s="184">
        <v>0</v>
      </c>
      <c r="GS108" s="185">
        <v>0</v>
      </c>
      <c r="GT108" s="187" t="s">
        <v>232</v>
      </c>
      <c r="GU108" s="187" t="s">
        <v>232</v>
      </c>
      <c r="GV108" s="187" t="s">
        <v>232</v>
      </c>
      <c r="GW108" s="187" t="s">
        <v>232</v>
      </c>
      <c r="GX108" s="187" t="s">
        <v>232</v>
      </c>
      <c r="GY108" s="184">
        <v>0</v>
      </c>
      <c r="GZ108" s="185">
        <v>0</v>
      </c>
      <c r="HA108" s="187" t="s">
        <v>232</v>
      </c>
      <c r="HB108" s="187" t="s">
        <v>232</v>
      </c>
      <c r="HC108" s="187" t="s">
        <v>232</v>
      </c>
      <c r="HD108" s="187" t="s">
        <v>232</v>
      </c>
      <c r="HE108" s="187" t="s">
        <v>232</v>
      </c>
      <c r="HF108" s="184">
        <v>0</v>
      </c>
      <c r="HG108" s="185">
        <v>0</v>
      </c>
      <c r="HH108" s="186">
        <v>9.1999999999999993</v>
      </c>
      <c r="HI108" s="184">
        <v>140</v>
      </c>
      <c r="HJ108" s="185">
        <v>0.85365853658536583</v>
      </c>
      <c r="HK108" s="185">
        <v>0.13815789473684212</v>
      </c>
      <c r="HL108" s="185">
        <v>0.77631578947368429</v>
      </c>
      <c r="HM108" s="185">
        <v>7.2368421052631582E-2</v>
      </c>
      <c r="HN108" s="185">
        <v>1.3157894736842106E-2</v>
      </c>
      <c r="HO108" s="185">
        <v>0</v>
      </c>
      <c r="HP108" s="184">
        <v>152</v>
      </c>
      <c r="HQ108" s="185">
        <v>0.92682926829268297</v>
      </c>
      <c r="HR108" s="185">
        <v>0.43870967741935485</v>
      </c>
      <c r="HS108" s="185">
        <v>2.5806451612903226E-2</v>
      </c>
      <c r="HT108" s="185">
        <v>7.0967741935483872E-2</v>
      </c>
      <c r="HU108" s="185">
        <v>0.18709677419354839</v>
      </c>
      <c r="HV108" s="185">
        <v>4.5161290322580649E-2</v>
      </c>
      <c r="HW108" s="185">
        <v>4.5161290322580649E-2</v>
      </c>
      <c r="HX108" s="185">
        <v>0.12903225806451613</v>
      </c>
      <c r="HY108" s="185">
        <v>0.14838709677419357</v>
      </c>
      <c r="HZ108" s="185">
        <v>7.0967741935483872E-2</v>
      </c>
      <c r="IA108" s="185">
        <v>0.1032258064516129</v>
      </c>
      <c r="IB108" s="184">
        <v>155</v>
      </c>
      <c r="IC108" s="185">
        <v>0.94512195121951215</v>
      </c>
      <c r="ID108" s="186">
        <v>2.4453125</v>
      </c>
      <c r="IE108" s="184">
        <v>128</v>
      </c>
      <c r="IF108" s="185">
        <v>0.78048780487804881</v>
      </c>
      <c r="IG108" s="185">
        <v>0.3597560975609756</v>
      </c>
      <c r="IH108" s="185">
        <v>0.98529411764705888</v>
      </c>
      <c r="II108" s="185">
        <v>1.4705882352941176E-2</v>
      </c>
      <c r="IJ108" s="184">
        <v>136</v>
      </c>
      <c r="IK108" s="185">
        <v>0.82926829268292679</v>
      </c>
      <c r="IL108" s="185">
        <v>0.82352941176470584</v>
      </c>
      <c r="IM108" s="185">
        <v>0.17647058823529413</v>
      </c>
      <c r="IN108" s="184">
        <v>51</v>
      </c>
      <c r="IO108" s="185">
        <v>0.31097560975609756</v>
      </c>
      <c r="IP108" s="185">
        <v>0.94936708860759489</v>
      </c>
      <c r="IQ108" s="185">
        <v>5.0632911392405063E-2</v>
      </c>
      <c r="IR108" s="184">
        <v>79</v>
      </c>
      <c r="IS108" s="185">
        <v>0.48170731707317072</v>
      </c>
      <c r="IT108" s="185">
        <v>1</v>
      </c>
      <c r="IU108" s="185">
        <v>0</v>
      </c>
      <c r="IV108" s="184">
        <v>140</v>
      </c>
      <c r="IW108" s="185">
        <v>0.85365853658536583</v>
      </c>
      <c r="IX108" s="185">
        <v>0.98518518518518527</v>
      </c>
      <c r="IY108" s="185">
        <v>1.4814814814814815E-2</v>
      </c>
      <c r="IZ108" s="184">
        <v>135</v>
      </c>
      <c r="JA108" s="185">
        <v>0.82317073170731703</v>
      </c>
      <c r="JB108" s="185">
        <v>0.1402439024390244</v>
      </c>
      <c r="JC108" s="185">
        <v>0.57324840764331209</v>
      </c>
      <c r="JD108" s="185">
        <v>0.42675159235668797</v>
      </c>
      <c r="JE108" s="184">
        <v>157</v>
      </c>
      <c r="JF108" s="185">
        <v>0.95731707317073167</v>
      </c>
      <c r="JG108" s="185">
        <v>8.5106382978723402E-2</v>
      </c>
      <c r="JH108" s="185">
        <v>0.11347517730496454</v>
      </c>
      <c r="JI108" s="185">
        <v>0.36879432624113473</v>
      </c>
      <c r="JJ108" s="185">
        <v>0.31914893617021273</v>
      </c>
      <c r="JK108" s="185">
        <v>0.11347517730496454</v>
      </c>
      <c r="JL108" s="184">
        <v>141</v>
      </c>
      <c r="JM108" s="185">
        <v>0.8597560975609756</v>
      </c>
      <c r="JN108" s="184">
        <v>123</v>
      </c>
      <c r="JO108" s="185">
        <v>0.75</v>
      </c>
      <c r="JP108" s="185">
        <v>0</v>
      </c>
      <c r="JQ108" s="185">
        <v>0.45454545454545453</v>
      </c>
      <c r="JR108" s="185">
        <v>0</v>
      </c>
      <c r="JS108" s="185">
        <v>0.36363636363636365</v>
      </c>
      <c r="JT108" s="185">
        <v>0.18181818181818182</v>
      </c>
      <c r="JU108" s="184">
        <v>11</v>
      </c>
      <c r="JV108" s="185">
        <v>6.7073170731707321E-2</v>
      </c>
      <c r="JW108" s="185">
        <v>5.3691275167785234E-2</v>
      </c>
      <c r="JX108" s="185">
        <v>6.7114093959731542E-3</v>
      </c>
      <c r="JY108" s="185">
        <v>0</v>
      </c>
      <c r="JZ108" s="185">
        <v>0.93288590604026844</v>
      </c>
      <c r="KA108" s="185">
        <v>6.7114093959731542E-3</v>
      </c>
      <c r="KB108" s="184">
        <v>149</v>
      </c>
      <c r="KC108" s="185">
        <v>0.90853658536585369</v>
      </c>
      <c r="KD108" s="185">
        <v>0.83333333333333326</v>
      </c>
      <c r="KE108" s="185">
        <v>4.3478260869565223E-2</v>
      </c>
      <c r="KF108" s="185">
        <v>4.3478260869565223E-2</v>
      </c>
      <c r="KG108" s="185">
        <v>2.8985507246376812E-2</v>
      </c>
      <c r="KH108" s="185">
        <v>1.4492753623188406E-2</v>
      </c>
      <c r="KI108" s="185">
        <v>7.246376811594203E-3</v>
      </c>
      <c r="KJ108" s="185">
        <v>2.1739130434782612E-2</v>
      </c>
      <c r="KK108" s="185">
        <v>0</v>
      </c>
      <c r="KL108" s="185">
        <v>3.6231884057971016E-2</v>
      </c>
      <c r="KM108" s="184">
        <v>138</v>
      </c>
      <c r="KN108" s="188">
        <v>0.84146341463414631</v>
      </c>
    </row>
    <row r="109" spans="1:300" s="150" customFormat="1" ht="24" customHeight="1" x14ac:dyDescent="0.25">
      <c r="A109" s="173">
        <v>3218</v>
      </c>
      <c r="B109" s="174" t="s">
        <v>315</v>
      </c>
      <c r="C109" s="175" t="s">
        <v>4</v>
      </c>
      <c r="D109" s="175" t="s">
        <v>1</v>
      </c>
      <c r="E109" s="176">
        <v>18</v>
      </c>
      <c r="F109" s="177">
        <v>0.35294117647058826</v>
      </c>
      <c r="G109" s="177">
        <v>0.64705882352941169</v>
      </c>
      <c r="H109" s="176">
        <v>17</v>
      </c>
      <c r="I109" s="177">
        <v>0.94444444444444442</v>
      </c>
      <c r="J109" s="177">
        <v>0.41666666666666663</v>
      </c>
      <c r="K109" s="177">
        <v>0.58333333333333326</v>
      </c>
      <c r="L109" s="176">
        <v>12</v>
      </c>
      <c r="M109" s="177">
        <v>0.66666666666666663</v>
      </c>
      <c r="N109" s="177">
        <v>0.4285714285714286</v>
      </c>
      <c r="O109" s="177">
        <v>0.5714285714285714</v>
      </c>
      <c r="P109" s="176">
        <v>7</v>
      </c>
      <c r="Q109" s="177">
        <v>0.3888888888888889</v>
      </c>
      <c r="R109" s="177">
        <v>0.11764705882352941</v>
      </c>
      <c r="S109" s="177">
        <v>0.11764705882352941</v>
      </c>
      <c r="T109" s="177">
        <v>0.58823529411764708</v>
      </c>
      <c r="U109" s="177">
        <v>5.8823529411764705E-2</v>
      </c>
      <c r="V109" s="177">
        <v>0.41176470588235298</v>
      </c>
      <c r="W109" s="177">
        <v>0.11764705882352941</v>
      </c>
      <c r="X109" s="177">
        <v>0.11764705882352941</v>
      </c>
      <c r="Y109" s="177">
        <v>0</v>
      </c>
      <c r="Z109" s="177">
        <v>0.11764705882352941</v>
      </c>
      <c r="AA109" s="177">
        <v>0.11764705882352941</v>
      </c>
      <c r="AB109" s="177">
        <v>0.11764705882352941</v>
      </c>
      <c r="AC109" s="177">
        <v>0.11764705882352941</v>
      </c>
      <c r="AD109" s="176">
        <v>17</v>
      </c>
      <c r="AE109" s="177">
        <v>0.94444444444444442</v>
      </c>
      <c r="AF109" s="177">
        <v>0.83333333333333337</v>
      </c>
      <c r="AG109" s="176">
        <v>15</v>
      </c>
      <c r="AH109" s="177">
        <v>0.73333333333333328</v>
      </c>
      <c r="AI109" s="177">
        <v>0.33333333333333331</v>
      </c>
      <c r="AJ109" s="177">
        <v>0.66666666666666663</v>
      </c>
      <c r="AK109" s="177">
        <v>0.13333333333333333</v>
      </c>
      <c r="AL109" s="177">
        <v>0.53333333333333333</v>
      </c>
      <c r="AM109" s="177">
        <v>0.33333333333333331</v>
      </c>
      <c r="AN109" s="177">
        <v>0.2</v>
      </c>
      <c r="AO109" s="177">
        <v>0.33333333333333331</v>
      </c>
      <c r="AP109" s="177">
        <v>0.2</v>
      </c>
      <c r="AQ109" s="177">
        <v>0.33333333333333331</v>
      </c>
      <c r="AR109" s="176">
        <v>15</v>
      </c>
      <c r="AS109" s="177">
        <v>0.83333333333333337</v>
      </c>
      <c r="AT109" s="178">
        <v>9.9375</v>
      </c>
      <c r="AU109" s="176">
        <v>16</v>
      </c>
      <c r="AV109" s="177">
        <v>0.88888888888888884</v>
      </c>
      <c r="AW109" s="178">
        <v>9.9333333333333336</v>
      </c>
      <c r="AX109" s="176">
        <v>15</v>
      </c>
      <c r="AY109" s="177">
        <v>0.83333333333333337</v>
      </c>
      <c r="AZ109" s="178">
        <v>9.9333333333333336</v>
      </c>
      <c r="BA109" s="176">
        <v>15</v>
      </c>
      <c r="BB109" s="177">
        <v>0.83333333333333337</v>
      </c>
      <c r="BC109" s="177">
        <v>0.6</v>
      </c>
      <c r="BD109" s="177">
        <v>0.4</v>
      </c>
      <c r="BE109" s="177">
        <v>0</v>
      </c>
      <c r="BF109" s="177">
        <v>0</v>
      </c>
      <c r="BG109" s="177">
        <v>0</v>
      </c>
      <c r="BH109" s="176">
        <v>15</v>
      </c>
      <c r="BI109" s="177">
        <v>0.83333333333333337</v>
      </c>
      <c r="BJ109" s="177">
        <v>0.625</v>
      </c>
      <c r="BK109" s="177">
        <v>0.375</v>
      </c>
      <c r="BL109" s="177">
        <v>0</v>
      </c>
      <c r="BM109" s="177">
        <v>0</v>
      </c>
      <c r="BN109" s="177">
        <v>0</v>
      </c>
      <c r="BO109" s="176">
        <v>16</v>
      </c>
      <c r="BP109" s="177">
        <v>0.88888888888888884</v>
      </c>
      <c r="BQ109" s="177">
        <v>0.83333333333333337</v>
      </c>
      <c r="BR109" s="177">
        <v>0.16666666666666669</v>
      </c>
      <c r="BS109" s="177">
        <v>0</v>
      </c>
      <c r="BT109" s="177">
        <v>0</v>
      </c>
      <c r="BU109" s="177">
        <v>0</v>
      </c>
      <c r="BV109" s="176">
        <v>18</v>
      </c>
      <c r="BW109" s="177">
        <v>1</v>
      </c>
      <c r="BX109" s="177">
        <v>0.88888888888888895</v>
      </c>
      <c r="BY109" s="177">
        <v>0.11111111111111112</v>
      </c>
      <c r="BZ109" s="177">
        <v>0</v>
      </c>
      <c r="CA109" s="177">
        <v>0</v>
      </c>
      <c r="CB109" s="177">
        <v>0</v>
      </c>
      <c r="CC109" s="176">
        <v>18</v>
      </c>
      <c r="CD109" s="177">
        <v>1</v>
      </c>
      <c r="CE109" s="177">
        <v>0.75</v>
      </c>
      <c r="CF109" s="177">
        <v>0.25</v>
      </c>
      <c r="CG109" s="177">
        <v>0</v>
      </c>
      <c r="CH109" s="177">
        <v>0</v>
      </c>
      <c r="CI109" s="177">
        <v>0</v>
      </c>
      <c r="CJ109" s="176">
        <v>4</v>
      </c>
      <c r="CK109" s="177">
        <v>0.22222222222222221</v>
      </c>
      <c r="CL109" s="177">
        <v>0.875</v>
      </c>
      <c r="CM109" s="177">
        <v>0.125</v>
      </c>
      <c r="CN109" s="177">
        <v>0</v>
      </c>
      <c r="CO109" s="177">
        <v>0</v>
      </c>
      <c r="CP109" s="177">
        <v>0</v>
      </c>
      <c r="CQ109" s="176">
        <v>16</v>
      </c>
      <c r="CR109" s="177">
        <v>0.88888888888888884</v>
      </c>
      <c r="CS109" s="177">
        <v>1</v>
      </c>
      <c r="CT109" s="177">
        <v>0</v>
      </c>
      <c r="CU109" s="177">
        <v>0</v>
      </c>
      <c r="CV109" s="177">
        <v>0</v>
      </c>
      <c r="CW109" s="177">
        <v>0</v>
      </c>
      <c r="CX109" s="176">
        <v>2</v>
      </c>
      <c r="CY109" s="177">
        <v>0.1111111111111111</v>
      </c>
      <c r="CZ109" s="177" t="s">
        <v>232</v>
      </c>
      <c r="DA109" s="177" t="s">
        <v>232</v>
      </c>
      <c r="DB109" s="177" t="s">
        <v>232</v>
      </c>
      <c r="DC109" s="177" t="s">
        <v>232</v>
      </c>
      <c r="DD109" s="177" t="s">
        <v>232</v>
      </c>
      <c r="DE109" s="176">
        <v>0</v>
      </c>
      <c r="DF109" s="177">
        <v>0</v>
      </c>
      <c r="DG109" s="177">
        <v>0.5</v>
      </c>
      <c r="DH109" s="177">
        <v>0.5</v>
      </c>
      <c r="DI109" s="177">
        <v>0</v>
      </c>
      <c r="DJ109" s="177">
        <v>0</v>
      </c>
      <c r="DK109" s="177">
        <v>0</v>
      </c>
      <c r="DL109" s="176">
        <v>2</v>
      </c>
      <c r="DM109" s="177">
        <v>0.1111111111111111</v>
      </c>
      <c r="DN109" s="177">
        <v>0.66666666666666663</v>
      </c>
      <c r="DO109" s="177">
        <v>0.33333333333333331</v>
      </c>
      <c r="DP109" s="177">
        <v>0</v>
      </c>
      <c r="DQ109" s="177">
        <v>0</v>
      </c>
      <c r="DR109" s="177">
        <v>0</v>
      </c>
      <c r="DS109" s="176">
        <v>3</v>
      </c>
      <c r="DT109" s="177">
        <v>0.16666666666666666</v>
      </c>
      <c r="DU109" s="177">
        <v>0.66666666666666663</v>
      </c>
      <c r="DV109" s="177">
        <v>0.33333333333333331</v>
      </c>
      <c r="DW109" s="177">
        <v>0</v>
      </c>
      <c r="DX109" s="177">
        <v>0</v>
      </c>
      <c r="DY109" s="177">
        <v>0</v>
      </c>
      <c r="DZ109" s="176">
        <v>3</v>
      </c>
      <c r="EA109" s="177">
        <v>0.16666666666666666</v>
      </c>
      <c r="EB109" s="177">
        <v>0.5</v>
      </c>
      <c r="EC109" s="177">
        <v>0.5</v>
      </c>
      <c r="ED109" s="177">
        <v>0</v>
      </c>
      <c r="EE109" s="177">
        <v>0</v>
      </c>
      <c r="EF109" s="177">
        <v>0</v>
      </c>
      <c r="EG109" s="176">
        <v>2</v>
      </c>
      <c r="EH109" s="177">
        <v>0.1111111111111111</v>
      </c>
      <c r="EI109" s="177">
        <v>0.8125</v>
      </c>
      <c r="EJ109" s="177">
        <v>0.125</v>
      </c>
      <c r="EK109" s="177">
        <v>6.25E-2</v>
      </c>
      <c r="EL109" s="177">
        <v>0</v>
      </c>
      <c r="EM109" s="177">
        <v>0</v>
      </c>
      <c r="EN109" s="176">
        <v>16</v>
      </c>
      <c r="EO109" s="177">
        <v>0.88888888888888884</v>
      </c>
      <c r="EP109" s="177">
        <v>0.74999999999999989</v>
      </c>
      <c r="EQ109" s="177">
        <v>0.25</v>
      </c>
      <c r="ER109" s="177">
        <v>0</v>
      </c>
      <c r="ES109" s="177">
        <v>0</v>
      </c>
      <c r="ET109" s="177">
        <v>0</v>
      </c>
      <c r="EU109" s="176">
        <v>12</v>
      </c>
      <c r="EV109" s="177">
        <v>0.66666666666666663</v>
      </c>
      <c r="EW109" s="177">
        <v>0.88888888888888895</v>
      </c>
      <c r="EX109" s="177">
        <v>0.11111111111111112</v>
      </c>
      <c r="EY109" s="177">
        <v>0</v>
      </c>
      <c r="EZ109" s="177">
        <v>0</v>
      </c>
      <c r="FA109" s="177">
        <v>0</v>
      </c>
      <c r="FB109" s="176">
        <v>9</v>
      </c>
      <c r="FC109" s="177">
        <v>0.5</v>
      </c>
      <c r="FD109" s="177">
        <v>0.875</v>
      </c>
      <c r="FE109" s="177">
        <v>0.125</v>
      </c>
      <c r="FF109" s="177">
        <v>0</v>
      </c>
      <c r="FG109" s="177">
        <v>0</v>
      </c>
      <c r="FH109" s="177">
        <v>0</v>
      </c>
      <c r="FI109" s="176">
        <v>8</v>
      </c>
      <c r="FJ109" s="177">
        <v>0.44444444444444442</v>
      </c>
      <c r="FK109" s="177">
        <v>1</v>
      </c>
      <c r="FL109" s="177">
        <v>0</v>
      </c>
      <c r="FM109" s="177">
        <v>0</v>
      </c>
      <c r="FN109" s="177">
        <v>0</v>
      </c>
      <c r="FO109" s="177">
        <v>0</v>
      </c>
      <c r="FP109" s="176">
        <v>9</v>
      </c>
      <c r="FQ109" s="177">
        <v>0.5</v>
      </c>
      <c r="FR109" s="177">
        <v>0.5</v>
      </c>
      <c r="FS109" s="177">
        <v>0.5</v>
      </c>
      <c r="FT109" s="177">
        <v>0</v>
      </c>
      <c r="FU109" s="177">
        <v>0</v>
      </c>
      <c r="FV109" s="177">
        <v>0</v>
      </c>
      <c r="FW109" s="176">
        <v>2</v>
      </c>
      <c r="FX109" s="177">
        <v>0.1111111111111111</v>
      </c>
      <c r="FY109" s="177">
        <v>1</v>
      </c>
      <c r="FZ109" s="177">
        <v>0</v>
      </c>
      <c r="GA109" s="177">
        <v>0</v>
      </c>
      <c r="GB109" s="177">
        <v>0</v>
      </c>
      <c r="GC109" s="177">
        <v>0</v>
      </c>
      <c r="GD109" s="176">
        <v>2</v>
      </c>
      <c r="GE109" s="177">
        <v>0.1111111111111111</v>
      </c>
      <c r="GF109" s="177">
        <v>1</v>
      </c>
      <c r="GG109" s="177">
        <v>0</v>
      </c>
      <c r="GH109" s="177">
        <v>0</v>
      </c>
      <c r="GI109" s="177">
        <v>0</v>
      </c>
      <c r="GJ109" s="177">
        <v>0</v>
      </c>
      <c r="GK109" s="176">
        <v>2</v>
      </c>
      <c r="GL109" s="177">
        <v>0.1111111111111111</v>
      </c>
      <c r="GM109" s="179" t="s">
        <v>232</v>
      </c>
      <c r="GN109" s="179" t="s">
        <v>232</v>
      </c>
      <c r="GO109" s="179" t="s">
        <v>232</v>
      </c>
      <c r="GP109" s="179" t="s">
        <v>232</v>
      </c>
      <c r="GQ109" s="179" t="s">
        <v>232</v>
      </c>
      <c r="GR109" s="176">
        <v>0</v>
      </c>
      <c r="GS109" s="177">
        <v>0</v>
      </c>
      <c r="GT109" s="179" t="s">
        <v>232</v>
      </c>
      <c r="GU109" s="179" t="s">
        <v>232</v>
      </c>
      <c r="GV109" s="179" t="s">
        <v>232</v>
      </c>
      <c r="GW109" s="179" t="s">
        <v>232</v>
      </c>
      <c r="GX109" s="179" t="s">
        <v>232</v>
      </c>
      <c r="GY109" s="176">
        <v>0</v>
      </c>
      <c r="GZ109" s="177">
        <v>0</v>
      </c>
      <c r="HA109" s="179" t="s">
        <v>232</v>
      </c>
      <c r="HB109" s="179" t="s">
        <v>232</v>
      </c>
      <c r="HC109" s="179" t="s">
        <v>232</v>
      </c>
      <c r="HD109" s="179" t="s">
        <v>232</v>
      </c>
      <c r="HE109" s="179" t="s">
        <v>232</v>
      </c>
      <c r="HF109" s="176">
        <v>0</v>
      </c>
      <c r="HG109" s="177">
        <v>0</v>
      </c>
      <c r="HH109" s="178">
        <v>9.5</v>
      </c>
      <c r="HI109" s="176">
        <v>14</v>
      </c>
      <c r="HJ109" s="177">
        <v>0.77777777777777779</v>
      </c>
      <c r="HK109" s="177">
        <v>0.5625</v>
      </c>
      <c r="HL109" s="177">
        <v>0.125</v>
      </c>
      <c r="HM109" s="177">
        <v>0.3125</v>
      </c>
      <c r="HN109" s="177">
        <v>0</v>
      </c>
      <c r="HO109" s="177">
        <v>0</v>
      </c>
      <c r="HP109" s="176">
        <v>16</v>
      </c>
      <c r="HQ109" s="177">
        <v>0.88888888888888884</v>
      </c>
      <c r="HR109" s="177">
        <v>0.41176470588235298</v>
      </c>
      <c r="HS109" s="177">
        <v>0</v>
      </c>
      <c r="HT109" s="177">
        <v>0.11764705882352941</v>
      </c>
      <c r="HU109" s="177">
        <v>5.8823529411764705E-2</v>
      </c>
      <c r="HV109" s="177">
        <v>0</v>
      </c>
      <c r="HW109" s="177">
        <v>0</v>
      </c>
      <c r="HX109" s="177">
        <v>0.29411764705882354</v>
      </c>
      <c r="HY109" s="177">
        <v>5.8823529411764705E-2</v>
      </c>
      <c r="HZ109" s="177">
        <v>5.8823529411764705E-2</v>
      </c>
      <c r="IA109" s="177">
        <v>0.29411764705882354</v>
      </c>
      <c r="IB109" s="176">
        <v>17</v>
      </c>
      <c r="IC109" s="177">
        <v>0.94444444444444442</v>
      </c>
      <c r="ID109" s="178">
        <v>2.2307692307692308</v>
      </c>
      <c r="IE109" s="176">
        <v>13</v>
      </c>
      <c r="IF109" s="177">
        <v>0.72222222222222221</v>
      </c>
      <c r="IG109" s="177">
        <v>0.5</v>
      </c>
      <c r="IH109" s="177">
        <v>1</v>
      </c>
      <c r="II109" s="177">
        <v>0</v>
      </c>
      <c r="IJ109" s="176">
        <v>13</v>
      </c>
      <c r="IK109" s="177">
        <v>0.72222222222222221</v>
      </c>
      <c r="IL109" s="177">
        <v>1</v>
      </c>
      <c r="IM109" s="177">
        <v>0</v>
      </c>
      <c r="IN109" s="176">
        <v>6</v>
      </c>
      <c r="IO109" s="177">
        <v>0.33333333333333331</v>
      </c>
      <c r="IP109" s="177">
        <v>1</v>
      </c>
      <c r="IQ109" s="177">
        <v>0</v>
      </c>
      <c r="IR109" s="176">
        <v>7</v>
      </c>
      <c r="IS109" s="177">
        <v>0.3888888888888889</v>
      </c>
      <c r="IT109" s="177">
        <v>1</v>
      </c>
      <c r="IU109" s="177">
        <v>0</v>
      </c>
      <c r="IV109" s="176">
        <v>15</v>
      </c>
      <c r="IW109" s="177">
        <v>0.83333333333333337</v>
      </c>
      <c r="IX109" s="177">
        <v>1</v>
      </c>
      <c r="IY109" s="177">
        <v>0</v>
      </c>
      <c r="IZ109" s="176">
        <v>15</v>
      </c>
      <c r="JA109" s="177">
        <v>0.83333333333333337</v>
      </c>
      <c r="JB109" s="177">
        <v>0.22222222222222221</v>
      </c>
      <c r="JC109" s="177">
        <v>0.44444444444444448</v>
      </c>
      <c r="JD109" s="177">
        <v>0.55555555555555558</v>
      </c>
      <c r="JE109" s="176">
        <v>18</v>
      </c>
      <c r="JF109" s="177">
        <v>1</v>
      </c>
      <c r="JG109" s="177">
        <v>5.8823529411764705E-2</v>
      </c>
      <c r="JH109" s="177">
        <v>5.8823529411764705E-2</v>
      </c>
      <c r="JI109" s="177">
        <v>0.17647058823529413</v>
      </c>
      <c r="JJ109" s="177">
        <v>0.64705882352941169</v>
      </c>
      <c r="JK109" s="177">
        <v>5.8823529411764705E-2</v>
      </c>
      <c r="JL109" s="176">
        <v>17</v>
      </c>
      <c r="JM109" s="177">
        <v>0.94444444444444442</v>
      </c>
      <c r="JN109" s="176">
        <v>17</v>
      </c>
      <c r="JO109" s="177">
        <v>0.94444444444444442</v>
      </c>
      <c r="JP109" s="179" t="s">
        <v>232</v>
      </c>
      <c r="JQ109" s="179" t="s">
        <v>232</v>
      </c>
      <c r="JR109" s="179" t="s">
        <v>232</v>
      </c>
      <c r="JS109" s="179" t="s">
        <v>232</v>
      </c>
      <c r="JT109" s="179" t="s">
        <v>232</v>
      </c>
      <c r="JU109" s="176">
        <v>0</v>
      </c>
      <c r="JV109" s="177">
        <v>0</v>
      </c>
      <c r="JW109" s="177">
        <v>0</v>
      </c>
      <c r="JX109" s="177">
        <v>0</v>
      </c>
      <c r="JY109" s="177">
        <v>0</v>
      </c>
      <c r="JZ109" s="177">
        <v>1</v>
      </c>
      <c r="KA109" s="177">
        <v>0</v>
      </c>
      <c r="KB109" s="176">
        <v>18</v>
      </c>
      <c r="KC109" s="177">
        <v>1</v>
      </c>
      <c r="KD109" s="177">
        <v>0.84615384615384603</v>
      </c>
      <c r="KE109" s="177">
        <v>7.6923076923076913E-2</v>
      </c>
      <c r="KF109" s="177">
        <v>7.6923076923076913E-2</v>
      </c>
      <c r="KG109" s="177">
        <v>0</v>
      </c>
      <c r="KH109" s="177">
        <v>0</v>
      </c>
      <c r="KI109" s="177">
        <v>0</v>
      </c>
      <c r="KJ109" s="177">
        <v>0</v>
      </c>
      <c r="KK109" s="177">
        <v>0</v>
      </c>
      <c r="KL109" s="177">
        <v>0</v>
      </c>
      <c r="KM109" s="176">
        <v>13</v>
      </c>
      <c r="KN109" s="180">
        <v>0.72222222222222221</v>
      </c>
    </row>
    <row r="110" spans="1:300" s="150" customFormat="1" ht="24" customHeight="1" x14ac:dyDescent="0.25">
      <c r="A110" s="181">
        <v>3219</v>
      </c>
      <c r="B110" s="182" t="s">
        <v>316</v>
      </c>
      <c r="C110" s="183" t="s">
        <v>4</v>
      </c>
      <c r="D110" s="183" t="s">
        <v>1</v>
      </c>
      <c r="E110" s="184">
        <v>33</v>
      </c>
      <c r="F110" s="185">
        <v>0.39999999999999997</v>
      </c>
      <c r="G110" s="185">
        <v>0.6</v>
      </c>
      <c r="H110" s="184">
        <v>30</v>
      </c>
      <c r="I110" s="185">
        <v>0.90909090909090906</v>
      </c>
      <c r="J110" s="185">
        <v>0.68421052631578949</v>
      </c>
      <c r="K110" s="185">
        <v>0.31578947368421051</v>
      </c>
      <c r="L110" s="184">
        <v>19</v>
      </c>
      <c r="M110" s="185">
        <v>0.5757575757575758</v>
      </c>
      <c r="N110" s="185">
        <v>0.47619047619047622</v>
      </c>
      <c r="O110" s="185">
        <v>0.52380952380952384</v>
      </c>
      <c r="P110" s="184">
        <v>21</v>
      </c>
      <c r="Q110" s="185">
        <v>0.63636363636363635</v>
      </c>
      <c r="R110" s="185">
        <v>6.6666666666666666E-2</v>
      </c>
      <c r="S110" s="185">
        <v>0</v>
      </c>
      <c r="T110" s="185">
        <v>0.73333333333333328</v>
      </c>
      <c r="U110" s="185">
        <v>0</v>
      </c>
      <c r="V110" s="185">
        <v>0.36666666666666664</v>
      </c>
      <c r="W110" s="185">
        <v>6.6666666666666666E-2</v>
      </c>
      <c r="X110" s="185">
        <v>6.6666666666666666E-2</v>
      </c>
      <c r="Y110" s="185">
        <v>6.6666666666666666E-2</v>
      </c>
      <c r="Z110" s="185">
        <v>3.3333333333333333E-2</v>
      </c>
      <c r="AA110" s="185">
        <v>0</v>
      </c>
      <c r="AB110" s="185">
        <v>0.16666666666666666</v>
      </c>
      <c r="AC110" s="185">
        <v>3.3333333333333333E-2</v>
      </c>
      <c r="AD110" s="184">
        <v>30</v>
      </c>
      <c r="AE110" s="185">
        <v>0.90909090909090906</v>
      </c>
      <c r="AF110" s="185">
        <v>0.63636363636363635</v>
      </c>
      <c r="AG110" s="184">
        <v>21</v>
      </c>
      <c r="AH110" s="185">
        <v>0.40740740740740738</v>
      </c>
      <c r="AI110" s="185">
        <v>0.59259259259259256</v>
      </c>
      <c r="AJ110" s="185">
        <v>0.44444444444444442</v>
      </c>
      <c r="AK110" s="185">
        <v>0.2592592592592593</v>
      </c>
      <c r="AL110" s="185">
        <v>0.48148148148148145</v>
      </c>
      <c r="AM110" s="185">
        <v>7.407407407407407E-2</v>
      </c>
      <c r="AN110" s="185">
        <v>0.2592592592592593</v>
      </c>
      <c r="AO110" s="185">
        <v>0.22222222222222221</v>
      </c>
      <c r="AP110" s="185">
        <v>0.14814814814814814</v>
      </c>
      <c r="AQ110" s="185">
        <v>3.7037037037037035E-2</v>
      </c>
      <c r="AR110" s="184">
        <v>27</v>
      </c>
      <c r="AS110" s="185">
        <v>0.81818181818181823</v>
      </c>
      <c r="AT110" s="186">
        <v>10</v>
      </c>
      <c r="AU110" s="184">
        <v>30</v>
      </c>
      <c r="AV110" s="185">
        <v>0.90909090909090906</v>
      </c>
      <c r="AW110" s="186">
        <v>10</v>
      </c>
      <c r="AX110" s="184">
        <v>30</v>
      </c>
      <c r="AY110" s="185">
        <v>0.90909090909090906</v>
      </c>
      <c r="AZ110" s="186">
        <v>9.9666666666666668</v>
      </c>
      <c r="BA110" s="184">
        <v>30</v>
      </c>
      <c r="BB110" s="185">
        <v>0.90909090909090906</v>
      </c>
      <c r="BC110" s="185">
        <v>0.90909090909090906</v>
      </c>
      <c r="BD110" s="185">
        <v>9.0909090909090898E-2</v>
      </c>
      <c r="BE110" s="185">
        <v>0</v>
      </c>
      <c r="BF110" s="185">
        <v>0</v>
      </c>
      <c r="BG110" s="185">
        <v>0</v>
      </c>
      <c r="BH110" s="184">
        <v>33</v>
      </c>
      <c r="BI110" s="185">
        <v>1</v>
      </c>
      <c r="BJ110" s="185">
        <v>0.90322580645161299</v>
      </c>
      <c r="BK110" s="185">
        <v>9.6774193548387094E-2</v>
      </c>
      <c r="BL110" s="185">
        <v>0</v>
      </c>
      <c r="BM110" s="185">
        <v>0</v>
      </c>
      <c r="BN110" s="185">
        <v>0</v>
      </c>
      <c r="BO110" s="184">
        <v>31</v>
      </c>
      <c r="BP110" s="185">
        <v>0.93939393939393945</v>
      </c>
      <c r="BQ110" s="185">
        <v>0.96875</v>
      </c>
      <c r="BR110" s="185">
        <v>3.125E-2</v>
      </c>
      <c r="BS110" s="185">
        <v>0</v>
      </c>
      <c r="BT110" s="185">
        <v>0</v>
      </c>
      <c r="BU110" s="185">
        <v>0</v>
      </c>
      <c r="BV110" s="184">
        <v>32</v>
      </c>
      <c r="BW110" s="185">
        <v>0.96969696969696972</v>
      </c>
      <c r="BX110" s="185">
        <v>0.9375</v>
      </c>
      <c r="BY110" s="185">
        <v>6.25E-2</v>
      </c>
      <c r="BZ110" s="185">
        <v>0</v>
      </c>
      <c r="CA110" s="185">
        <v>0</v>
      </c>
      <c r="CB110" s="185">
        <v>0</v>
      </c>
      <c r="CC110" s="184">
        <v>32</v>
      </c>
      <c r="CD110" s="185">
        <v>0.96969696969696972</v>
      </c>
      <c r="CE110" s="185">
        <v>0.73684210526315796</v>
      </c>
      <c r="CF110" s="185">
        <v>0.10526315789473685</v>
      </c>
      <c r="CG110" s="185">
        <v>0.10526315789473685</v>
      </c>
      <c r="CH110" s="185">
        <v>0</v>
      </c>
      <c r="CI110" s="185">
        <v>5.2631578947368425E-2</v>
      </c>
      <c r="CJ110" s="184">
        <v>19</v>
      </c>
      <c r="CK110" s="185">
        <v>0.5757575757575758</v>
      </c>
      <c r="CL110" s="185">
        <v>1</v>
      </c>
      <c r="CM110" s="185">
        <v>0</v>
      </c>
      <c r="CN110" s="185">
        <v>0</v>
      </c>
      <c r="CO110" s="185">
        <v>0</v>
      </c>
      <c r="CP110" s="185">
        <v>0</v>
      </c>
      <c r="CQ110" s="184">
        <v>32</v>
      </c>
      <c r="CR110" s="185">
        <v>0.96969696969696972</v>
      </c>
      <c r="CS110" s="185">
        <v>0.94736842105263175</v>
      </c>
      <c r="CT110" s="185">
        <v>0</v>
      </c>
      <c r="CU110" s="185">
        <v>5.2631578947368425E-2</v>
      </c>
      <c r="CV110" s="185">
        <v>0</v>
      </c>
      <c r="CW110" s="185">
        <v>0</v>
      </c>
      <c r="CX110" s="184">
        <v>19</v>
      </c>
      <c r="CY110" s="185">
        <v>0.5757575757575758</v>
      </c>
      <c r="CZ110" s="185">
        <v>0.625</v>
      </c>
      <c r="DA110" s="185">
        <v>0.1875</v>
      </c>
      <c r="DB110" s="185">
        <v>0.1875</v>
      </c>
      <c r="DC110" s="185">
        <v>0</v>
      </c>
      <c r="DD110" s="185">
        <v>0</v>
      </c>
      <c r="DE110" s="184">
        <v>16</v>
      </c>
      <c r="DF110" s="185">
        <v>0.48484848484848486</v>
      </c>
      <c r="DG110" s="185">
        <v>0.75000000000000011</v>
      </c>
      <c r="DH110" s="185">
        <v>8.3333333333333343E-2</v>
      </c>
      <c r="DI110" s="185">
        <v>0.16666666666666669</v>
      </c>
      <c r="DJ110" s="185">
        <v>0</v>
      </c>
      <c r="DK110" s="185">
        <v>0</v>
      </c>
      <c r="DL110" s="184">
        <v>12</v>
      </c>
      <c r="DM110" s="185">
        <v>0.36363636363636365</v>
      </c>
      <c r="DN110" s="185">
        <v>0.81818181818181823</v>
      </c>
      <c r="DO110" s="185">
        <v>9.0909090909090912E-2</v>
      </c>
      <c r="DP110" s="185">
        <v>9.0909090909090912E-2</v>
      </c>
      <c r="DQ110" s="185">
        <v>0</v>
      </c>
      <c r="DR110" s="185">
        <v>0</v>
      </c>
      <c r="DS110" s="184">
        <v>11</v>
      </c>
      <c r="DT110" s="185">
        <v>0.33333333333333331</v>
      </c>
      <c r="DU110" s="185">
        <v>1</v>
      </c>
      <c r="DV110" s="185">
        <v>0</v>
      </c>
      <c r="DW110" s="185">
        <v>0</v>
      </c>
      <c r="DX110" s="185">
        <v>0</v>
      </c>
      <c r="DY110" s="185">
        <v>0</v>
      </c>
      <c r="DZ110" s="184">
        <v>11</v>
      </c>
      <c r="EA110" s="185">
        <v>0.33333333333333331</v>
      </c>
      <c r="EB110" s="185">
        <v>1</v>
      </c>
      <c r="EC110" s="185">
        <v>0</v>
      </c>
      <c r="ED110" s="185">
        <v>0</v>
      </c>
      <c r="EE110" s="185">
        <v>0</v>
      </c>
      <c r="EF110" s="185">
        <v>0</v>
      </c>
      <c r="EG110" s="184">
        <v>12</v>
      </c>
      <c r="EH110" s="185">
        <v>0.36363636363636365</v>
      </c>
      <c r="EI110" s="185">
        <v>1</v>
      </c>
      <c r="EJ110" s="185">
        <v>0</v>
      </c>
      <c r="EK110" s="185">
        <v>0</v>
      </c>
      <c r="EL110" s="185">
        <v>0</v>
      </c>
      <c r="EM110" s="185">
        <v>0</v>
      </c>
      <c r="EN110" s="184">
        <v>33</v>
      </c>
      <c r="EO110" s="185">
        <v>1</v>
      </c>
      <c r="EP110" s="185">
        <v>0.9375</v>
      </c>
      <c r="EQ110" s="185">
        <v>6.25E-2</v>
      </c>
      <c r="ER110" s="185">
        <v>0</v>
      </c>
      <c r="ES110" s="185">
        <v>0</v>
      </c>
      <c r="ET110" s="185">
        <v>0</v>
      </c>
      <c r="EU110" s="184">
        <v>16</v>
      </c>
      <c r="EV110" s="185">
        <v>0.48484848484848486</v>
      </c>
      <c r="EW110" s="185">
        <v>0.9130434782608694</v>
      </c>
      <c r="EX110" s="185">
        <v>8.6956521739130432E-2</v>
      </c>
      <c r="EY110" s="185">
        <v>0</v>
      </c>
      <c r="EZ110" s="185">
        <v>0</v>
      </c>
      <c r="FA110" s="185">
        <v>0</v>
      </c>
      <c r="FB110" s="184">
        <v>23</v>
      </c>
      <c r="FC110" s="185">
        <v>0.69696969696969702</v>
      </c>
      <c r="FD110" s="185">
        <v>0.92857142857142849</v>
      </c>
      <c r="FE110" s="185">
        <v>7.1428571428571425E-2</v>
      </c>
      <c r="FF110" s="185">
        <v>0</v>
      </c>
      <c r="FG110" s="185">
        <v>0</v>
      </c>
      <c r="FH110" s="185">
        <v>0</v>
      </c>
      <c r="FI110" s="184">
        <v>14</v>
      </c>
      <c r="FJ110" s="185">
        <v>0.42424242424242425</v>
      </c>
      <c r="FK110" s="185">
        <v>0.92857142857142849</v>
      </c>
      <c r="FL110" s="185">
        <v>7.1428571428571425E-2</v>
      </c>
      <c r="FM110" s="185">
        <v>0</v>
      </c>
      <c r="FN110" s="185">
        <v>0</v>
      </c>
      <c r="FO110" s="185">
        <v>0</v>
      </c>
      <c r="FP110" s="184">
        <v>14</v>
      </c>
      <c r="FQ110" s="185">
        <v>0.42424242424242425</v>
      </c>
      <c r="FR110" s="185">
        <v>0.90476190476190477</v>
      </c>
      <c r="FS110" s="185">
        <v>4.7619047619047623E-2</v>
      </c>
      <c r="FT110" s="185">
        <v>0</v>
      </c>
      <c r="FU110" s="185">
        <v>0</v>
      </c>
      <c r="FV110" s="185">
        <v>4.7619047619047623E-2</v>
      </c>
      <c r="FW110" s="184">
        <v>21</v>
      </c>
      <c r="FX110" s="185">
        <v>0.63636363636363635</v>
      </c>
      <c r="FY110" s="185">
        <v>0.90476190476190477</v>
      </c>
      <c r="FZ110" s="185">
        <v>9.5238095238095247E-2</v>
      </c>
      <c r="GA110" s="185">
        <v>0</v>
      </c>
      <c r="GB110" s="185">
        <v>0</v>
      </c>
      <c r="GC110" s="185">
        <v>0</v>
      </c>
      <c r="GD110" s="184">
        <v>21</v>
      </c>
      <c r="GE110" s="185">
        <v>0.63636363636363635</v>
      </c>
      <c r="GF110" s="185">
        <v>0.91666666666666674</v>
      </c>
      <c r="GG110" s="185">
        <v>8.3333333333333343E-2</v>
      </c>
      <c r="GH110" s="185">
        <v>0</v>
      </c>
      <c r="GI110" s="185">
        <v>0</v>
      </c>
      <c r="GJ110" s="185">
        <v>0</v>
      </c>
      <c r="GK110" s="184">
        <v>12</v>
      </c>
      <c r="GL110" s="185">
        <v>0.36363636363636365</v>
      </c>
      <c r="GM110" s="187" t="s">
        <v>232</v>
      </c>
      <c r="GN110" s="187" t="s">
        <v>232</v>
      </c>
      <c r="GO110" s="187" t="s">
        <v>232</v>
      </c>
      <c r="GP110" s="187" t="s">
        <v>232</v>
      </c>
      <c r="GQ110" s="187" t="s">
        <v>232</v>
      </c>
      <c r="GR110" s="184">
        <v>0</v>
      </c>
      <c r="GS110" s="185">
        <v>0</v>
      </c>
      <c r="GT110" s="187" t="s">
        <v>232</v>
      </c>
      <c r="GU110" s="187" t="s">
        <v>232</v>
      </c>
      <c r="GV110" s="187" t="s">
        <v>232</v>
      </c>
      <c r="GW110" s="187" t="s">
        <v>232</v>
      </c>
      <c r="GX110" s="187" t="s">
        <v>232</v>
      </c>
      <c r="GY110" s="184">
        <v>0</v>
      </c>
      <c r="GZ110" s="185">
        <v>0</v>
      </c>
      <c r="HA110" s="187" t="s">
        <v>232</v>
      </c>
      <c r="HB110" s="187" t="s">
        <v>232</v>
      </c>
      <c r="HC110" s="187" t="s">
        <v>232</v>
      </c>
      <c r="HD110" s="187" t="s">
        <v>232</v>
      </c>
      <c r="HE110" s="187" t="s">
        <v>232</v>
      </c>
      <c r="HF110" s="184">
        <v>0</v>
      </c>
      <c r="HG110" s="185">
        <v>0</v>
      </c>
      <c r="HH110" s="186">
        <v>9.8333333333333339</v>
      </c>
      <c r="HI110" s="184">
        <v>30</v>
      </c>
      <c r="HJ110" s="185">
        <v>0.90909090909090906</v>
      </c>
      <c r="HK110" s="185">
        <v>0.96551724137931039</v>
      </c>
      <c r="HL110" s="185">
        <v>3.4482758620689655E-2</v>
      </c>
      <c r="HM110" s="185">
        <v>0</v>
      </c>
      <c r="HN110" s="185">
        <v>0</v>
      </c>
      <c r="HO110" s="185">
        <v>0</v>
      </c>
      <c r="HP110" s="184">
        <v>29</v>
      </c>
      <c r="HQ110" s="185">
        <v>0.87878787878787878</v>
      </c>
      <c r="HR110" s="185">
        <v>0.29629629629629628</v>
      </c>
      <c r="HS110" s="185">
        <v>0</v>
      </c>
      <c r="HT110" s="185">
        <v>0.33333333333333337</v>
      </c>
      <c r="HU110" s="185">
        <v>0.29629629629629628</v>
      </c>
      <c r="HV110" s="185">
        <v>0.1111111111111111</v>
      </c>
      <c r="HW110" s="185">
        <v>0.1851851851851852</v>
      </c>
      <c r="HX110" s="185">
        <v>0.44444444444444442</v>
      </c>
      <c r="HY110" s="185">
        <v>0</v>
      </c>
      <c r="HZ110" s="185">
        <v>0</v>
      </c>
      <c r="IA110" s="185">
        <v>0.1851851851851852</v>
      </c>
      <c r="IB110" s="184">
        <v>27</v>
      </c>
      <c r="IC110" s="185">
        <v>0.81818181818181823</v>
      </c>
      <c r="ID110" s="186">
        <v>2.0714285714285716</v>
      </c>
      <c r="IE110" s="184">
        <v>28</v>
      </c>
      <c r="IF110" s="185">
        <v>0.84848484848484851</v>
      </c>
      <c r="IG110" s="185">
        <v>0.39393939393939392</v>
      </c>
      <c r="IH110" s="185">
        <v>1</v>
      </c>
      <c r="II110" s="185">
        <v>0</v>
      </c>
      <c r="IJ110" s="184">
        <v>27</v>
      </c>
      <c r="IK110" s="185">
        <v>0.81818181818181823</v>
      </c>
      <c r="IL110" s="185">
        <v>0.90909090909090917</v>
      </c>
      <c r="IM110" s="185">
        <v>9.0909090909090912E-2</v>
      </c>
      <c r="IN110" s="184">
        <v>11</v>
      </c>
      <c r="IO110" s="185">
        <v>0.33333333333333331</v>
      </c>
      <c r="IP110" s="185">
        <v>1</v>
      </c>
      <c r="IQ110" s="185">
        <v>0</v>
      </c>
      <c r="IR110" s="184">
        <v>24</v>
      </c>
      <c r="IS110" s="185">
        <v>0.72727272727272729</v>
      </c>
      <c r="IT110" s="185">
        <v>1</v>
      </c>
      <c r="IU110" s="185">
        <v>0</v>
      </c>
      <c r="IV110" s="184">
        <v>30</v>
      </c>
      <c r="IW110" s="185">
        <v>0.90909090909090906</v>
      </c>
      <c r="IX110" s="185">
        <v>1</v>
      </c>
      <c r="IY110" s="185">
        <v>0</v>
      </c>
      <c r="IZ110" s="184">
        <v>28</v>
      </c>
      <c r="JA110" s="185">
        <v>0.84848484848484851</v>
      </c>
      <c r="JB110" s="185">
        <v>6.0606060606060608E-2</v>
      </c>
      <c r="JC110" s="185">
        <v>0.48484848484848481</v>
      </c>
      <c r="JD110" s="185">
        <v>0.51515151515151514</v>
      </c>
      <c r="JE110" s="184">
        <v>33</v>
      </c>
      <c r="JF110" s="185">
        <v>1</v>
      </c>
      <c r="JG110" s="185">
        <v>0</v>
      </c>
      <c r="JH110" s="185">
        <v>0.13333333333333333</v>
      </c>
      <c r="JI110" s="185">
        <v>0.3</v>
      </c>
      <c r="JJ110" s="185">
        <v>0.33333333333333331</v>
      </c>
      <c r="JK110" s="185">
        <v>0.23333333333333334</v>
      </c>
      <c r="JL110" s="184">
        <v>30</v>
      </c>
      <c r="JM110" s="185">
        <v>0.90909090909090906</v>
      </c>
      <c r="JN110" s="184">
        <v>16</v>
      </c>
      <c r="JO110" s="185">
        <v>0.48484848484848486</v>
      </c>
      <c r="JP110" s="185">
        <v>0</v>
      </c>
      <c r="JQ110" s="185">
        <v>0.375</v>
      </c>
      <c r="JR110" s="185">
        <v>0</v>
      </c>
      <c r="JS110" s="185">
        <v>0</v>
      </c>
      <c r="JT110" s="185">
        <v>0.625</v>
      </c>
      <c r="JU110" s="184">
        <v>8</v>
      </c>
      <c r="JV110" s="185">
        <v>0.24242424242424243</v>
      </c>
      <c r="JW110" s="185">
        <v>0</v>
      </c>
      <c r="JX110" s="185">
        <v>0</v>
      </c>
      <c r="JY110" s="185">
        <v>0</v>
      </c>
      <c r="JZ110" s="185">
        <v>1</v>
      </c>
      <c r="KA110" s="185">
        <v>0</v>
      </c>
      <c r="KB110" s="184">
        <v>33</v>
      </c>
      <c r="KC110" s="185">
        <v>1</v>
      </c>
      <c r="KD110" s="185">
        <v>0.76923076923076927</v>
      </c>
      <c r="KE110" s="185">
        <v>0.11538461538461539</v>
      </c>
      <c r="KF110" s="185">
        <v>7.6923076923076927E-2</v>
      </c>
      <c r="KG110" s="185">
        <v>3.8461538461538464E-2</v>
      </c>
      <c r="KH110" s="185">
        <v>0</v>
      </c>
      <c r="KI110" s="185">
        <v>0</v>
      </c>
      <c r="KJ110" s="185">
        <v>0</v>
      </c>
      <c r="KK110" s="185">
        <v>3.8461538461538464E-2</v>
      </c>
      <c r="KL110" s="185">
        <v>0</v>
      </c>
      <c r="KM110" s="184">
        <v>26</v>
      </c>
      <c r="KN110" s="188">
        <v>0.78787878787878785</v>
      </c>
    </row>
    <row r="111" spans="1:300" s="150" customFormat="1" ht="24" customHeight="1" x14ac:dyDescent="0.25">
      <c r="A111" s="173" t="s">
        <v>232</v>
      </c>
      <c r="B111" s="174" t="s">
        <v>387</v>
      </c>
      <c r="C111" s="175" t="s">
        <v>232</v>
      </c>
      <c r="D111" s="175" t="s">
        <v>0</v>
      </c>
      <c r="E111" s="176">
        <v>6527</v>
      </c>
      <c r="F111" s="177">
        <v>0.16044658592535527</v>
      </c>
      <c r="G111" s="177">
        <v>0.83955341407464457</v>
      </c>
      <c r="H111" s="176">
        <v>6215</v>
      </c>
      <c r="I111" s="177">
        <v>0.95219855982840507</v>
      </c>
      <c r="J111" s="177">
        <v>0.83489132669299648</v>
      </c>
      <c r="K111" s="177">
        <v>0.16510867330700343</v>
      </c>
      <c r="L111" s="176">
        <v>5203</v>
      </c>
      <c r="M111" s="177">
        <v>0.79715029875900112</v>
      </c>
      <c r="N111" s="177">
        <v>0.58285306899268174</v>
      </c>
      <c r="O111" s="177">
        <v>0.41714693100731864</v>
      </c>
      <c r="P111" s="176">
        <v>4897</v>
      </c>
      <c r="Q111" s="177">
        <v>0.7502681170522445</v>
      </c>
      <c r="R111" s="177">
        <v>0.2529196122499599</v>
      </c>
      <c r="S111" s="177">
        <v>0.1046151734532961</v>
      </c>
      <c r="T111" s="177">
        <v>0.39727012126311084</v>
      </c>
      <c r="U111" s="177">
        <v>9.5444479421817011E-2</v>
      </c>
      <c r="V111" s="177">
        <v>0.29798070095810814</v>
      </c>
      <c r="W111" s="177">
        <v>4.3583528414116876E-2</v>
      </c>
      <c r="X111" s="177">
        <v>3.0752262679691868E-2</v>
      </c>
      <c r="Y111" s="177">
        <v>8.6168058716804261E-2</v>
      </c>
      <c r="Z111" s="177">
        <v>0.10878825287370635</v>
      </c>
      <c r="AA111" s="177">
        <v>6.0714333560013302E-2</v>
      </c>
      <c r="AB111" s="177">
        <v>1.8212535782357899E-2</v>
      </c>
      <c r="AC111" s="177">
        <v>0.1011648073034541</v>
      </c>
      <c r="AD111" s="176">
        <v>6222</v>
      </c>
      <c r="AE111" s="177">
        <v>0.95327102803738317</v>
      </c>
      <c r="AF111" s="177">
        <v>0.74000306419488282</v>
      </c>
      <c r="AG111" s="176">
        <v>4830</v>
      </c>
      <c r="AH111" s="177">
        <v>0.50584455282921392</v>
      </c>
      <c r="AI111" s="177">
        <v>0.29967575647253653</v>
      </c>
      <c r="AJ111" s="177">
        <v>0.11585875398988969</v>
      </c>
      <c r="AK111" s="177">
        <v>0.26870417433502064</v>
      </c>
      <c r="AL111" s="177">
        <v>0.46546000312456171</v>
      </c>
      <c r="AM111" s="177">
        <v>0.40656484876756921</v>
      </c>
      <c r="AN111" s="177">
        <v>0.33340480567574449</v>
      </c>
      <c r="AO111" s="177">
        <v>0.15170855752025864</v>
      </c>
      <c r="AP111" s="177">
        <v>0.12549515679555473</v>
      </c>
      <c r="AQ111" s="177">
        <v>0.10894039713651441</v>
      </c>
      <c r="AR111" s="176">
        <v>5772</v>
      </c>
      <c r="AS111" s="177">
        <v>0.88432664317450593</v>
      </c>
      <c r="AT111" s="178">
        <v>9.5926168427757617</v>
      </c>
      <c r="AU111" s="176">
        <v>5951</v>
      </c>
      <c r="AV111" s="177">
        <v>0.91175118737551708</v>
      </c>
      <c r="AW111" s="178">
        <v>9.7237744816232432</v>
      </c>
      <c r="AX111" s="176">
        <v>5943</v>
      </c>
      <c r="AY111" s="177">
        <v>0.91052550942239929</v>
      </c>
      <c r="AZ111" s="178">
        <v>9.7258962756700527</v>
      </c>
      <c r="BA111" s="176">
        <v>5746</v>
      </c>
      <c r="BB111" s="177">
        <v>0.88034318982687298</v>
      </c>
      <c r="BC111" s="177">
        <v>0.57523431906051192</v>
      </c>
      <c r="BD111" s="177">
        <v>0.3041363778310851</v>
      </c>
      <c r="BE111" s="177">
        <v>6.1445060396612225E-2</v>
      </c>
      <c r="BF111" s="177">
        <v>4.8806677750677832E-2</v>
      </c>
      <c r="BG111" s="177">
        <v>1.0377564961112503E-2</v>
      </c>
      <c r="BH111" s="176">
        <v>6197</v>
      </c>
      <c r="BI111" s="177">
        <v>0.94944078443389002</v>
      </c>
      <c r="BJ111" s="177">
        <v>0.80129087438121516</v>
      </c>
      <c r="BK111" s="177">
        <v>0.15264808511702857</v>
      </c>
      <c r="BL111" s="177">
        <v>3.2278030828960476E-2</v>
      </c>
      <c r="BM111" s="177">
        <v>1.2956439072043925E-2</v>
      </c>
      <c r="BN111" s="177">
        <v>8.2657060075192748E-4</v>
      </c>
      <c r="BO111" s="176">
        <v>6102</v>
      </c>
      <c r="BP111" s="177">
        <v>0.93488585874061592</v>
      </c>
      <c r="BQ111" s="177">
        <v>0.75250846607456479</v>
      </c>
      <c r="BR111" s="177">
        <v>0.188901942499517</v>
      </c>
      <c r="BS111" s="177">
        <v>5.060970198042334E-2</v>
      </c>
      <c r="BT111" s="177">
        <v>6.711307669298068E-3</v>
      </c>
      <c r="BU111" s="177">
        <v>1.26858177619754E-3</v>
      </c>
      <c r="BV111" s="176">
        <v>6259</v>
      </c>
      <c r="BW111" s="177">
        <v>0.95893978857055306</v>
      </c>
      <c r="BX111" s="177">
        <v>0.81114565344965905</v>
      </c>
      <c r="BY111" s="177">
        <v>0.14900982680347702</v>
      </c>
      <c r="BZ111" s="177">
        <v>3.3410428588588767E-2</v>
      </c>
      <c r="CA111" s="177">
        <v>5.4309546812872419E-3</v>
      </c>
      <c r="CB111" s="177">
        <v>1.0031364769876525E-3</v>
      </c>
      <c r="CC111" s="176">
        <v>6258</v>
      </c>
      <c r="CD111" s="177">
        <v>0.95878657882641338</v>
      </c>
      <c r="CE111" s="177">
        <v>0.68619119196443601</v>
      </c>
      <c r="CF111" s="177">
        <v>0.22552056453341462</v>
      </c>
      <c r="CG111" s="177">
        <v>5.5990069216995557E-2</v>
      </c>
      <c r="CH111" s="177">
        <v>2.6264432541334377E-2</v>
      </c>
      <c r="CI111" s="177">
        <v>6.0337417438190606E-3</v>
      </c>
      <c r="CJ111" s="176">
        <v>5732</v>
      </c>
      <c r="CK111" s="177">
        <v>0.87819825340891677</v>
      </c>
      <c r="CL111" s="177">
        <v>0.83051441861823772</v>
      </c>
      <c r="CM111" s="177">
        <v>0.13246801043922418</v>
      </c>
      <c r="CN111" s="177">
        <v>3.1310937176716271E-2</v>
      </c>
      <c r="CO111" s="177">
        <v>4.033328690910846E-3</v>
      </c>
      <c r="CP111" s="177">
        <v>1.6733050749117044E-3</v>
      </c>
      <c r="CQ111" s="176">
        <v>6210</v>
      </c>
      <c r="CR111" s="177">
        <v>0.95143251110770644</v>
      </c>
      <c r="CS111" s="177">
        <v>0.76584681166880497</v>
      </c>
      <c r="CT111" s="177">
        <v>0.1841261460363092</v>
      </c>
      <c r="CU111" s="177">
        <v>3.1613011446992204E-2</v>
      </c>
      <c r="CV111" s="177">
        <v>1.3403624712558461E-2</v>
      </c>
      <c r="CW111" s="177">
        <v>5.0104061353348443E-3</v>
      </c>
      <c r="CX111" s="176">
        <v>3271</v>
      </c>
      <c r="CY111" s="177">
        <v>0.50114907308104795</v>
      </c>
      <c r="CZ111" s="177">
        <v>0.51958411815652961</v>
      </c>
      <c r="DA111" s="177">
        <v>0.32986571269344317</v>
      </c>
      <c r="DB111" s="177">
        <v>9.0060902159683293E-2</v>
      </c>
      <c r="DC111" s="177">
        <v>4.5980324893989372E-2</v>
      </c>
      <c r="DD111" s="177">
        <v>1.4508942096355219E-2</v>
      </c>
      <c r="DE111" s="176">
        <v>2936</v>
      </c>
      <c r="DF111" s="177">
        <v>0.44982380879423933</v>
      </c>
      <c r="DG111" s="177">
        <v>0.45871162087281936</v>
      </c>
      <c r="DH111" s="177">
        <v>0.37437788839303915</v>
      </c>
      <c r="DI111" s="177">
        <v>0.11462249770258551</v>
      </c>
      <c r="DJ111" s="177">
        <v>4.5691512854959489E-2</v>
      </c>
      <c r="DK111" s="177">
        <v>6.5964801765969446E-3</v>
      </c>
      <c r="DL111" s="176">
        <v>3223</v>
      </c>
      <c r="DM111" s="177">
        <v>0.49379500536234106</v>
      </c>
      <c r="DN111" s="177">
        <v>0.48541268722975878</v>
      </c>
      <c r="DO111" s="177">
        <v>0.37087767269264277</v>
      </c>
      <c r="DP111" s="177">
        <v>0.10917210615584257</v>
      </c>
      <c r="DQ111" s="177">
        <v>2.9391879990773823E-2</v>
      </c>
      <c r="DR111" s="177">
        <v>5.1456539309818923E-3</v>
      </c>
      <c r="DS111" s="176">
        <v>3225</v>
      </c>
      <c r="DT111" s="177">
        <v>0.49410142485062047</v>
      </c>
      <c r="DU111" s="177">
        <v>0.51723687604194846</v>
      </c>
      <c r="DV111" s="177">
        <v>0.35780325753200215</v>
      </c>
      <c r="DW111" s="177">
        <v>0.10735471448574303</v>
      </c>
      <c r="DX111" s="177">
        <v>1.3402864962281758E-2</v>
      </c>
      <c r="DY111" s="177">
        <v>4.2022869780243884E-3</v>
      </c>
      <c r="DZ111" s="176">
        <v>2406</v>
      </c>
      <c r="EA111" s="177">
        <v>0.36862264440018383</v>
      </c>
      <c r="EB111" s="177">
        <v>0.53512103593914095</v>
      </c>
      <c r="EC111" s="177">
        <v>0.34337454197906991</v>
      </c>
      <c r="ED111" s="177">
        <v>0.10259825541505252</v>
      </c>
      <c r="EE111" s="177">
        <v>1.4222144337759002E-2</v>
      </c>
      <c r="EF111" s="177">
        <v>4.6840223289775565E-3</v>
      </c>
      <c r="EG111" s="176">
        <v>2199</v>
      </c>
      <c r="EH111" s="177">
        <v>0.33690822736326032</v>
      </c>
      <c r="EI111" s="177">
        <v>0.82722063396869361</v>
      </c>
      <c r="EJ111" s="177">
        <v>0.14730577693256411</v>
      </c>
      <c r="EK111" s="177">
        <v>1.8512672891729701E-2</v>
      </c>
      <c r="EL111" s="177">
        <v>6.0402594073998457E-3</v>
      </c>
      <c r="EM111" s="177">
        <v>9.2065679961257608E-4</v>
      </c>
      <c r="EN111" s="176">
        <v>6174</v>
      </c>
      <c r="EO111" s="177">
        <v>0.94591696031867623</v>
      </c>
      <c r="EP111" s="177">
        <v>0.66893929611236624</v>
      </c>
      <c r="EQ111" s="177">
        <v>0.25947655477465786</v>
      </c>
      <c r="ER111" s="177">
        <v>5.9155635854923519E-2</v>
      </c>
      <c r="ES111" s="177">
        <v>1.1123120145337543E-2</v>
      </c>
      <c r="ET111" s="177">
        <v>1.3053931127147307E-3</v>
      </c>
      <c r="EU111" s="176">
        <v>3215</v>
      </c>
      <c r="EV111" s="177">
        <v>0.49256932740922321</v>
      </c>
      <c r="EW111" s="177">
        <v>0.6701103235446364</v>
      </c>
      <c r="EX111" s="177">
        <v>0.25494021625441499</v>
      </c>
      <c r="EY111" s="177">
        <v>6.9753091808581497E-2</v>
      </c>
      <c r="EZ111" s="177">
        <v>3.6337816265176572E-3</v>
      </c>
      <c r="FA111" s="177">
        <v>1.5625867658493576E-3</v>
      </c>
      <c r="FB111" s="176">
        <v>2943</v>
      </c>
      <c r="FC111" s="177">
        <v>0.45089627700321738</v>
      </c>
      <c r="FD111" s="177">
        <v>0.72265336857618945</v>
      </c>
      <c r="FE111" s="177">
        <v>0.21459676330018168</v>
      </c>
      <c r="FF111" s="177">
        <v>4.4826212699515762E-2</v>
      </c>
      <c r="FG111" s="177">
        <v>1.4198391733715404E-2</v>
      </c>
      <c r="FH111" s="177">
        <v>3.725263690397725E-3</v>
      </c>
      <c r="FI111" s="176">
        <v>4270</v>
      </c>
      <c r="FJ111" s="177">
        <v>0.65420560747663548</v>
      </c>
      <c r="FK111" s="177">
        <v>0.77035595680451252</v>
      </c>
      <c r="FL111" s="177">
        <v>0.18157079904125414</v>
      </c>
      <c r="FM111" s="177">
        <v>3.7137526651359602E-2</v>
      </c>
      <c r="FN111" s="177">
        <v>7.4372052068684318E-3</v>
      </c>
      <c r="FO111" s="177">
        <v>3.4985122960049736E-3</v>
      </c>
      <c r="FP111" s="176">
        <v>4170</v>
      </c>
      <c r="FQ111" s="177">
        <v>0.63888463306266274</v>
      </c>
      <c r="FR111" s="177">
        <v>0.61982101780563692</v>
      </c>
      <c r="FS111" s="177">
        <v>0.25254943623462134</v>
      </c>
      <c r="FT111" s="177">
        <v>8.349374161986052E-2</v>
      </c>
      <c r="FU111" s="177">
        <v>3.3986931377255843E-2</v>
      </c>
      <c r="FV111" s="177">
        <v>1.0148872962625484E-2</v>
      </c>
      <c r="FW111" s="176">
        <v>2326</v>
      </c>
      <c r="FX111" s="177">
        <v>0.35636586486900568</v>
      </c>
      <c r="FY111" s="177">
        <v>0.65329229832789948</v>
      </c>
      <c r="FZ111" s="177">
        <v>0.21856998438607239</v>
      </c>
      <c r="GA111" s="177">
        <v>7.9213346616769764E-2</v>
      </c>
      <c r="GB111" s="177">
        <v>3.4891912430339553E-2</v>
      </c>
      <c r="GC111" s="177">
        <v>1.4032458238918794E-2</v>
      </c>
      <c r="GD111" s="176">
        <v>2042</v>
      </c>
      <c r="GE111" s="177">
        <v>0.31285429753332311</v>
      </c>
      <c r="GF111" s="177">
        <v>0.69499513943477165</v>
      </c>
      <c r="GG111" s="177">
        <v>0.18759148382909749</v>
      </c>
      <c r="GH111" s="177">
        <v>7.8340544294033296E-2</v>
      </c>
      <c r="GI111" s="177">
        <v>2.4832109800706922E-2</v>
      </c>
      <c r="GJ111" s="177">
        <v>1.4240722641391026E-2</v>
      </c>
      <c r="GK111" s="176">
        <v>2278</v>
      </c>
      <c r="GL111" s="177">
        <v>0.34901179715029879</v>
      </c>
      <c r="GM111" s="179" t="s">
        <v>232</v>
      </c>
      <c r="GN111" s="179" t="s">
        <v>232</v>
      </c>
      <c r="GO111" s="179" t="s">
        <v>232</v>
      </c>
      <c r="GP111" s="179" t="s">
        <v>232</v>
      </c>
      <c r="GQ111" s="179" t="s">
        <v>232</v>
      </c>
      <c r="GR111" s="176">
        <v>0</v>
      </c>
      <c r="GS111" s="177">
        <v>0</v>
      </c>
      <c r="GT111" s="179" t="s">
        <v>232</v>
      </c>
      <c r="GU111" s="179" t="s">
        <v>232</v>
      </c>
      <c r="GV111" s="179" t="s">
        <v>232</v>
      </c>
      <c r="GW111" s="179" t="s">
        <v>232</v>
      </c>
      <c r="GX111" s="179" t="s">
        <v>232</v>
      </c>
      <c r="GY111" s="176">
        <v>0</v>
      </c>
      <c r="GZ111" s="177">
        <v>0</v>
      </c>
      <c r="HA111" s="179" t="s">
        <v>232</v>
      </c>
      <c r="HB111" s="179" t="s">
        <v>232</v>
      </c>
      <c r="HC111" s="179" t="s">
        <v>232</v>
      </c>
      <c r="HD111" s="179" t="s">
        <v>232</v>
      </c>
      <c r="HE111" s="179" t="s">
        <v>232</v>
      </c>
      <c r="HF111" s="176">
        <v>0</v>
      </c>
      <c r="HG111" s="177">
        <v>0</v>
      </c>
      <c r="HH111" s="178">
        <v>9.2842827004219206</v>
      </c>
      <c r="HI111" s="176">
        <v>5713</v>
      </c>
      <c r="HJ111" s="177">
        <v>0.87528726827026204</v>
      </c>
      <c r="HK111" s="177">
        <v>0.44984535282899296</v>
      </c>
      <c r="HL111" s="177">
        <v>0.40609716603506879</v>
      </c>
      <c r="HM111" s="177">
        <v>0.11972854479464973</v>
      </c>
      <c r="HN111" s="177">
        <v>1.790824841996257E-2</v>
      </c>
      <c r="HO111" s="177">
        <v>6.4206879213261235E-3</v>
      </c>
      <c r="HP111" s="176">
        <v>6157</v>
      </c>
      <c r="HQ111" s="177">
        <v>0.94331239466830086</v>
      </c>
      <c r="HR111" s="177">
        <v>0.5301390614556164</v>
      </c>
      <c r="HS111" s="177">
        <v>4.4883214503252319E-2</v>
      </c>
      <c r="HT111" s="177">
        <v>7.120649715728003E-2</v>
      </c>
      <c r="HU111" s="177">
        <v>0.14856584233692066</v>
      </c>
      <c r="HV111" s="177">
        <v>2.2930989204316743E-2</v>
      </c>
      <c r="HW111" s="177">
        <v>3.1459930859673163E-2</v>
      </c>
      <c r="HX111" s="177">
        <v>0.11441727283599015</v>
      </c>
      <c r="HY111" s="177">
        <v>9.1037537112544836E-2</v>
      </c>
      <c r="HZ111" s="177">
        <v>6.1190009313318083E-2</v>
      </c>
      <c r="IA111" s="177">
        <v>0.14588569028033346</v>
      </c>
      <c r="IB111" s="176">
        <v>6167</v>
      </c>
      <c r="IC111" s="177">
        <v>0.94484449210969823</v>
      </c>
      <c r="ID111" s="178">
        <v>3.2118034135307427</v>
      </c>
      <c r="IE111" s="176">
        <v>4878</v>
      </c>
      <c r="IF111" s="177">
        <v>0.74735713191358966</v>
      </c>
      <c r="IG111" s="177">
        <v>0.33399724222460547</v>
      </c>
      <c r="IH111" s="177">
        <v>0.98994816840118394</v>
      </c>
      <c r="II111" s="177">
        <v>1.0051831598816299E-2</v>
      </c>
      <c r="IJ111" s="176">
        <v>5455</v>
      </c>
      <c r="IK111" s="177">
        <v>0.83575915428221237</v>
      </c>
      <c r="IL111" s="177">
        <v>0.87434448940036413</v>
      </c>
      <c r="IM111" s="177">
        <v>0.12565551059963562</v>
      </c>
      <c r="IN111" s="176">
        <v>2269</v>
      </c>
      <c r="IO111" s="177">
        <v>0.34763290945304121</v>
      </c>
      <c r="IP111" s="177">
        <v>0.96541195575446048</v>
      </c>
      <c r="IQ111" s="177">
        <v>3.4588044245539129E-2</v>
      </c>
      <c r="IR111" s="176">
        <v>3485</v>
      </c>
      <c r="IS111" s="177">
        <v>0.53393595832694962</v>
      </c>
      <c r="IT111" s="177">
        <v>0.98777339096498684</v>
      </c>
      <c r="IU111" s="177">
        <v>1.2226609035013365E-2</v>
      </c>
      <c r="IV111" s="176">
        <v>5391</v>
      </c>
      <c r="IW111" s="177">
        <v>0.82595373065726985</v>
      </c>
      <c r="IX111" s="177">
        <v>0.98710145358349499</v>
      </c>
      <c r="IY111" s="177">
        <v>1.2898546416505023E-2</v>
      </c>
      <c r="IZ111" s="176">
        <v>5003</v>
      </c>
      <c r="JA111" s="177">
        <v>0.76650834993105565</v>
      </c>
      <c r="JB111" s="177">
        <v>0.16899034778611921</v>
      </c>
      <c r="JC111" s="177">
        <v>0.52587968123726103</v>
      </c>
      <c r="JD111" s="177">
        <v>0.47412031876273875</v>
      </c>
      <c r="JE111" s="176">
        <v>6202</v>
      </c>
      <c r="JF111" s="177">
        <v>0.95020683315458865</v>
      </c>
      <c r="JG111" s="177">
        <v>6.6443894034647885E-2</v>
      </c>
      <c r="JH111" s="177">
        <v>0.14680393291764013</v>
      </c>
      <c r="JI111" s="177">
        <v>0.32774445978027017</v>
      </c>
      <c r="JJ111" s="177">
        <v>0.33236939880314925</v>
      </c>
      <c r="JK111" s="177">
        <v>0.12663831446429216</v>
      </c>
      <c r="JL111" s="176">
        <v>5672</v>
      </c>
      <c r="JM111" s="177">
        <v>0.8690056687605332</v>
      </c>
      <c r="JN111" s="176">
        <v>5099</v>
      </c>
      <c r="JO111" s="177">
        <v>0.78121648536846944</v>
      </c>
      <c r="JP111" s="179">
        <v>7.6140026288020147E-3</v>
      </c>
      <c r="JQ111" s="179">
        <v>0.4360237414554603</v>
      </c>
      <c r="JR111" s="179">
        <v>5.4618171794477227E-2</v>
      </c>
      <c r="JS111" s="179">
        <v>0.31473244344820189</v>
      </c>
      <c r="JT111" s="179">
        <v>0.18701164067305859</v>
      </c>
      <c r="JU111" s="176">
        <v>311</v>
      </c>
      <c r="JV111" s="177">
        <v>4.7648230427455189E-2</v>
      </c>
      <c r="JW111" s="177">
        <v>1.4499688849618188E-2</v>
      </c>
      <c r="JX111" s="177">
        <v>6.624048240411972E-3</v>
      </c>
      <c r="JY111" s="177">
        <v>1.1404634001958907E-2</v>
      </c>
      <c r="JZ111" s="177">
        <v>0.9556101287606622</v>
      </c>
      <c r="KA111" s="177">
        <v>1.1861500147349211E-2</v>
      </c>
      <c r="KB111" s="176">
        <v>5993</v>
      </c>
      <c r="KC111" s="177">
        <v>0.9181859966293856</v>
      </c>
      <c r="KD111" s="177">
        <v>0.83987946945269587</v>
      </c>
      <c r="KE111" s="177">
        <v>7.132042830932217E-2</v>
      </c>
      <c r="KF111" s="177">
        <v>5.6595084683463498E-2</v>
      </c>
      <c r="KG111" s="177">
        <v>1.9398638111847229E-2</v>
      </c>
      <c r="KH111" s="177">
        <v>1.0408112089661052E-2</v>
      </c>
      <c r="KI111" s="177">
        <v>1.6173839571234618E-2</v>
      </c>
      <c r="KJ111" s="177">
        <v>2.3540439989923233E-2</v>
      </c>
      <c r="KK111" s="177">
        <v>1.3879606162151168E-2</v>
      </c>
      <c r="KL111" s="177">
        <v>1.9546584955477578E-2</v>
      </c>
      <c r="KM111" s="176">
        <v>5513</v>
      </c>
      <c r="KN111" s="180">
        <v>0.84464531944231658</v>
      </c>
    </row>
    <row r="112" spans="1:300" s="150" customFormat="1" ht="24" customHeight="1" x14ac:dyDescent="0.25">
      <c r="A112" s="181" t="s">
        <v>232</v>
      </c>
      <c r="B112" s="182" t="s">
        <v>388</v>
      </c>
      <c r="C112" s="183" t="s">
        <v>232</v>
      </c>
      <c r="D112" s="183" t="s">
        <v>1</v>
      </c>
      <c r="E112" s="184">
        <v>640</v>
      </c>
      <c r="F112" s="185">
        <v>0.20886934401695967</v>
      </c>
      <c r="G112" s="185">
        <v>0.79113065598304044</v>
      </c>
      <c r="H112" s="184">
        <v>621</v>
      </c>
      <c r="I112" s="185">
        <v>0.97031250000000002</v>
      </c>
      <c r="J112" s="185">
        <v>0.78462284471195887</v>
      </c>
      <c r="K112" s="185">
        <v>0.21537715528804108</v>
      </c>
      <c r="L112" s="184">
        <v>495</v>
      </c>
      <c r="M112" s="185">
        <v>0.7734375</v>
      </c>
      <c r="N112" s="185">
        <v>0.5322681575610313</v>
      </c>
      <c r="O112" s="185">
        <v>0.46773184243896865</v>
      </c>
      <c r="P112" s="184">
        <v>463</v>
      </c>
      <c r="Q112" s="185">
        <v>0.72343749999999996</v>
      </c>
      <c r="R112" s="185">
        <v>0.36139164865119783</v>
      </c>
      <c r="S112" s="185">
        <v>0.1143633920823207</v>
      </c>
      <c r="T112" s="185">
        <v>0.41193937997533281</v>
      </c>
      <c r="U112" s="185">
        <v>3.2516955155446205E-2</v>
      </c>
      <c r="V112" s="185">
        <v>0.25420880199038987</v>
      </c>
      <c r="W112" s="185">
        <v>4.8090877354891648E-2</v>
      </c>
      <c r="X112" s="185">
        <v>1.9327427012653775E-2</v>
      </c>
      <c r="Y112" s="185">
        <v>9.5684221149179655E-2</v>
      </c>
      <c r="Z112" s="185">
        <v>0.10830969563422492</v>
      </c>
      <c r="AA112" s="185">
        <v>3.4895928418933513E-2</v>
      </c>
      <c r="AB112" s="185">
        <v>3.8062043211757476E-2</v>
      </c>
      <c r="AC112" s="185">
        <v>4.6940583737839076E-2</v>
      </c>
      <c r="AD112" s="184">
        <v>622</v>
      </c>
      <c r="AE112" s="185">
        <v>0.97187500000000004</v>
      </c>
      <c r="AF112" s="185">
        <v>0.79843750000000002</v>
      </c>
      <c r="AG112" s="184">
        <v>511</v>
      </c>
      <c r="AH112" s="185">
        <v>0.50379631529903168</v>
      </c>
      <c r="AI112" s="185">
        <v>0.33466196094648315</v>
      </c>
      <c r="AJ112" s="185">
        <v>0.17736050104308163</v>
      </c>
      <c r="AK112" s="185">
        <v>0.31567191161150987</v>
      </c>
      <c r="AL112" s="185">
        <v>0.50054374878083019</v>
      </c>
      <c r="AM112" s="185">
        <v>0.42991906447813449</v>
      </c>
      <c r="AN112" s="185">
        <v>0.39330984446595535</v>
      </c>
      <c r="AO112" s="185">
        <v>0.18442863712478597</v>
      </c>
      <c r="AP112" s="185">
        <v>0.15279977913855591</v>
      </c>
      <c r="AQ112" s="185">
        <v>0.11167094098199976</v>
      </c>
      <c r="AR112" s="184">
        <v>582</v>
      </c>
      <c r="AS112" s="185">
        <v>0.90937500000000004</v>
      </c>
      <c r="AT112" s="186">
        <v>9.7916274293615899</v>
      </c>
      <c r="AU112" s="184">
        <v>605</v>
      </c>
      <c r="AV112" s="185">
        <v>0.9453125</v>
      </c>
      <c r="AW112" s="186">
        <v>9.7792145423219807</v>
      </c>
      <c r="AX112" s="184">
        <v>602</v>
      </c>
      <c r="AY112" s="185">
        <v>0.94062500000000004</v>
      </c>
      <c r="AZ112" s="186">
        <v>9.7672849915682978</v>
      </c>
      <c r="BA112" s="184">
        <v>593</v>
      </c>
      <c r="BB112" s="185">
        <v>0.92656249999999996</v>
      </c>
      <c r="BC112" s="185">
        <v>0.61066527544729876</v>
      </c>
      <c r="BD112" s="185">
        <v>0.3087663500858302</v>
      </c>
      <c r="BE112" s="185">
        <v>4.3675592942737242E-2</v>
      </c>
      <c r="BF112" s="185">
        <v>3.2079739863141707E-2</v>
      </c>
      <c r="BG112" s="185">
        <v>4.8130416609920611E-3</v>
      </c>
      <c r="BH112" s="184">
        <v>625</v>
      </c>
      <c r="BI112" s="185">
        <v>0.9765625</v>
      </c>
      <c r="BJ112" s="185">
        <v>0.8651407405380922</v>
      </c>
      <c r="BK112" s="185">
        <v>0.11380017396656208</v>
      </c>
      <c r="BL112" s="185">
        <v>1.0768558002174631E-2</v>
      </c>
      <c r="BM112" s="185">
        <v>8.5902092206292975E-3</v>
      </c>
      <c r="BN112" s="185">
        <v>1.7003182725417016E-3</v>
      </c>
      <c r="BO112" s="184">
        <v>619</v>
      </c>
      <c r="BP112" s="185">
        <v>0.96718749999999998</v>
      </c>
      <c r="BQ112" s="185">
        <v>0.82089970028904946</v>
      </c>
      <c r="BR112" s="185">
        <v>0.14682824709486625</v>
      </c>
      <c r="BS112" s="185">
        <v>1.9829563976914068E-2</v>
      </c>
      <c r="BT112" s="185">
        <v>7.7092396102154742E-3</v>
      </c>
      <c r="BU112" s="185">
        <v>4.7332490289545941E-3</v>
      </c>
      <c r="BV112" s="184">
        <v>630</v>
      </c>
      <c r="BW112" s="185">
        <v>0.984375</v>
      </c>
      <c r="BX112" s="185">
        <v>0.83713908749565979</v>
      </c>
      <c r="BY112" s="185">
        <v>0.1310975575370768</v>
      </c>
      <c r="BZ112" s="185">
        <v>2.4323443057916644E-2</v>
      </c>
      <c r="CA112" s="185">
        <v>7.4399119093463764E-3</v>
      </c>
      <c r="CB112" s="185">
        <v>0</v>
      </c>
      <c r="CC112" s="184">
        <v>628</v>
      </c>
      <c r="CD112" s="185">
        <v>0.98124999999999996</v>
      </c>
      <c r="CE112" s="185">
        <v>0.67253242238521893</v>
      </c>
      <c r="CF112" s="185">
        <v>0.22125593836178667</v>
      </c>
      <c r="CG112" s="185">
        <v>5.8256347503970185E-2</v>
      </c>
      <c r="CH112" s="185">
        <v>3.3320050296612877E-2</v>
      </c>
      <c r="CI112" s="185">
        <v>1.4635241452411404E-2</v>
      </c>
      <c r="CJ112" s="184">
        <v>563</v>
      </c>
      <c r="CK112" s="185">
        <v>0.87968749999999996</v>
      </c>
      <c r="CL112" s="185">
        <v>0.84141553788935641</v>
      </c>
      <c r="CM112" s="185">
        <v>0.13096746515199928</v>
      </c>
      <c r="CN112" s="185">
        <v>2.1782594678117797E-2</v>
      </c>
      <c r="CO112" s="185">
        <v>4.0992403368893008E-3</v>
      </c>
      <c r="CP112" s="185">
        <v>1.735161943636777E-3</v>
      </c>
      <c r="CQ112" s="184">
        <v>614</v>
      </c>
      <c r="CR112" s="185">
        <v>0.95937499999999998</v>
      </c>
      <c r="CS112" s="185">
        <v>0.76251623661172963</v>
      </c>
      <c r="CT112" s="185">
        <v>0.18339938498076302</v>
      </c>
      <c r="CU112" s="185">
        <v>4.1769035089816373E-2</v>
      </c>
      <c r="CV112" s="185">
        <v>3.7052409131324284E-3</v>
      </c>
      <c r="CW112" s="185">
        <v>8.6101024045584611E-3</v>
      </c>
      <c r="CX112" s="184">
        <v>298</v>
      </c>
      <c r="CY112" s="185">
        <v>0.46562500000000001</v>
      </c>
      <c r="CZ112" s="185">
        <v>0.48164811439313304</v>
      </c>
      <c r="DA112" s="185">
        <v>0.30880283697292887</v>
      </c>
      <c r="DB112" s="185">
        <v>0.13466832185782229</v>
      </c>
      <c r="DC112" s="185">
        <v>5.3062879727426675E-2</v>
      </c>
      <c r="DD112" s="185">
        <v>2.1817847048689124E-2</v>
      </c>
      <c r="DE112" s="184">
        <v>264</v>
      </c>
      <c r="DF112" s="185">
        <v>0.41249999999999998</v>
      </c>
      <c r="DG112" s="185">
        <v>0.44768752686671759</v>
      </c>
      <c r="DH112" s="185">
        <v>0.37323212495318531</v>
      </c>
      <c r="DI112" s="185">
        <v>0.10599070927141259</v>
      </c>
      <c r="DJ112" s="185">
        <v>6.5391839845087188E-2</v>
      </c>
      <c r="DK112" s="185">
        <v>7.6977990635973548E-3</v>
      </c>
      <c r="DL112" s="184">
        <v>334</v>
      </c>
      <c r="DM112" s="185">
        <v>0.52187499999999998</v>
      </c>
      <c r="DN112" s="185">
        <v>0.44396275444073091</v>
      </c>
      <c r="DO112" s="185">
        <v>0.39598811556438596</v>
      </c>
      <c r="DP112" s="185">
        <v>0.10151848455913129</v>
      </c>
      <c r="DQ112" s="185">
        <v>5.2522297210259396E-2</v>
      </c>
      <c r="DR112" s="185">
        <v>6.0083482254923368E-3</v>
      </c>
      <c r="DS112" s="184">
        <v>330</v>
      </c>
      <c r="DT112" s="185">
        <v>0.515625</v>
      </c>
      <c r="DU112" s="185">
        <v>0.47715977164453299</v>
      </c>
      <c r="DV112" s="185">
        <v>0.39562746593166792</v>
      </c>
      <c r="DW112" s="185">
        <v>0.10015003415779281</v>
      </c>
      <c r="DX112" s="185">
        <v>2.5334518436708087E-2</v>
      </c>
      <c r="DY112" s="185">
        <v>1.7282098292980728E-3</v>
      </c>
      <c r="DZ112" s="184">
        <v>239</v>
      </c>
      <c r="EA112" s="185">
        <v>0.37343749999999998</v>
      </c>
      <c r="EB112" s="185">
        <v>0.47529766442796173</v>
      </c>
      <c r="EC112" s="185">
        <v>0.31727516973062481</v>
      </c>
      <c r="ED112" s="185">
        <v>0.16073113144683607</v>
      </c>
      <c r="EE112" s="185">
        <v>4.2341919642891065E-2</v>
      </c>
      <c r="EF112" s="185">
        <v>4.3541147516864649E-3</v>
      </c>
      <c r="EG112" s="184">
        <v>212</v>
      </c>
      <c r="EH112" s="185">
        <v>0.33124999999999999</v>
      </c>
      <c r="EI112" s="185">
        <v>0.87309752733422474</v>
      </c>
      <c r="EJ112" s="185">
        <v>0.10949465451576235</v>
      </c>
      <c r="EK112" s="185">
        <v>1.2399263238993173E-2</v>
      </c>
      <c r="EL112" s="185">
        <v>1.8237002617065262E-3</v>
      </c>
      <c r="EM112" s="185">
        <v>3.1848546493134259E-3</v>
      </c>
      <c r="EN112" s="184">
        <v>622</v>
      </c>
      <c r="EO112" s="185">
        <v>0.97187500000000004</v>
      </c>
      <c r="EP112" s="185">
        <v>0.67109686617575426</v>
      </c>
      <c r="EQ112" s="185">
        <v>0.25137691676485829</v>
      </c>
      <c r="ER112" s="185">
        <v>7.0555563889814446E-2</v>
      </c>
      <c r="ES112" s="185">
        <v>5.2621758151919652E-3</v>
      </c>
      <c r="ET112" s="185">
        <v>1.7084773543810652E-3</v>
      </c>
      <c r="EU112" s="184">
        <v>320</v>
      </c>
      <c r="EV112" s="185">
        <v>0.5</v>
      </c>
      <c r="EW112" s="185">
        <v>0.72809903934022158</v>
      </c>
      <c r="EX112" s="185">
        <v>0.19670406788406708</v>
      </c>
      <c r="EY112" s="185">
        <v>7.3173681527346199E-2</v>
      </c>
      <c r="EZ112" s="185">
        <v>2.0232112483650759E-3</v>
      </c>
      <c r="FA112" s="185">
        <v>0</v>
      </c>
      <c r="FB112" s="184">
        <v>300</v>
      </c>
      <c r="FC112" s="185">
        <v>0.46875</v>
      </c>
      <c r="FD112" s="185">
        <v>0.62403154532035776</v>
      </c>
      <c r="FE112" s="185">
        <v>0.27542997420662441</v>
      </c>
      <c r="FF112" s="185">
        <v>4.3054243207154667E-2</v>
      </c>
      <c r="FG112" s="185">
        <v>4.7287762589028469E-2</v>
      </c>
      <c r="FH112" s="185">
        <v>1.0196474676834599E-2</v>
      </c>
      <c r="FI112" s="184">
        <v>458</v>
      </c>
      <c r="FJ112" s="185">
        <v>0.71562499999999996</v>
      </c>
      <c r="FK112" s="185">
        <v>0.67395346195206651</v>
      </c>
      <c r="FL112" s="185">
        <v>0.26236827299890703</v>
      </c>
      <c r="FM112" s="185">
        <v>2.9680117664639603E-2</v>
      </c>
      <c r="FN112" s="185">
        <v>2.8419457728403919E-2</v>
      </c>
      <c r="FO112" s="185">
        <v>5.578689655982883E-3</v>
      </c>
      <c r="FP112" s="184">
        <v>453</v>
      </c>
      <c r="FQ112" s="185">
        <v>0.70781249999999996</v>
      </c>
      <c r="FR112" s="185">
        <v>0.58102829988234761</v>
      </c>
      <c r="FS112" s="185">
        <v>0.25748403102129069</v>
      </c>
      <c r="FT112" s="185">
        <v>0.1449945419257436</v>
      </c>
      <c r="FU112" s="185">
        <v>1.0475854070331421E-2</v>
      </c>
      <c r="FV112" s="185">
        <v>6.0172731002866419E-3</v>
      </c>
      <c r="FW112" s="184">
        <v>146</v>
      </c>
      <c r="FX112" s="185">
        <v>0.22812499999999999</v>
      </c>
      <c r="FY112" s="185">
        <v>0.62284263348797897</v>
      </c>
      <c r="FZ112" s="185">
        <v>0.25785391863181212</v>
      </c>
      <c r="GA112" s="185">
        <v>8.2174751044691421E-2</v>
      </c>
      <c r="GB112" s="185">
        <v>3.4653480220389866E-2</v>
      </c>
      <c r="GC112" s="185">
        <v>2.4752166151277666E-3</v>
      </c>
      <c r="GD112" s="184">
        <v>210</v>
      </c>
      <c r="GE112" s="185">
        <v>0.328125</v>
      </c>
      <c r="GF112" s="185">
        <v>0.67950064517570974</v>
      </c>
      <c r="GG112" s="185">
        <v>0.19561418829217431</v>
      </c>
      <c r="GH112" s="185">
        <v>7.0856650152052197E-2</v>
      </c>
      <c r="GI112" s="185">
        <v>2.8865315006140684E-2</v>
      </c>
      <c r="GJ112" s="185">
        <v>2.5163201373923014E-2</v>
      </c>
      <c r="GK112" s="184">
        <v>216</v>
      </c>
      <c r="GL112" s="185">
        <v>0.33750000000000002</v>
      </c>
      <c r="GM112" s="187" t="s">
        <v>232</v>
      </c>
      <c r="GN112" s="187" t="s">
        <v>232</v>
      </c>
      <c r="GO112" s="187" t="s">
        <v>232</v>
      </c>
      <c r="GP112" s="187" t="s">
        <v>232</v>
      </c>
      <c r="GQ112" s="187" t="s">
        <v>232</v>
      </c>
      <c r="GR112" s="184">
        <v>0</v>
      </c>
      <c r="GS112" s="185">
        <v>0</v>
      </c>
      <c r="GT112" s="187" t="s">
        <v>232</v>
      </c>
      <c r="GU112" s="187" t="s">
        <v>232</v>
      </c>
      <c r="GV112" s="187" t="s">
        <v>232</v>
      </c>
      <c r="GW112" s="187" t="s">
        <v>232</v>
      </c>
      <c r="GX112" s="187" t="s">
        <v>232</v>
      </c>
      <c r="GY112" s="184">
        <v>0</v>
      </c>
      <c r="GZ112" s="185">
        <v>0</v>
      </c>
      <c r="HA112" s="187" t="s">
        <v>232</v>
      </c>
      <c r="HB112" s="187" t="s">
        <v>232</v>
      </c>
      <c r="HC112" s="187" t="s">
        <v>232</v>
      </c>
      <c r="HD112" s="187" t="s">
        <v>232</v>
      </c>
      <c r="HE112" s="187" t="s">
        <v>232</v>
      </c>
      <c r="HF112" s="184">
        <v>0</v>
      </c>
      <c r="HG112" s="185">
        <v>0</v>
      </c>
      <c r="HH112" s="186">
        <v>9.3901581722319776</v>
      </c>
      <c r="HI112" s="184">
        <v>569</v>
      </c>
      <c r="HJ112" s="185">
        <v>0.88906249999999998</v>
      </c>
      <c r="HK112" s="185">
        <v>0.36284570715292169</v>
      </c>
      <c r="HL112" s="185">
        <v>0.37972635499484508</v>
      </c>
      <c r="HM112" s="185">
        <v>0.23855646824897844</v>
      </c>
      <c r="HN112" s="185">
        <v>7.7745328131552556E-3</v>
      </c>
      <c r="HO112" s="185">
        <v>1.1096936790099699E-2</v>
      </c>
      <c r="HP112" s="184">
        <v>607</v>
      </c>
      <c r="HQ112" s="185">
        <v>0.94843750000000004</v>
      </c>
      <c r="HR112" s="185">
        <v>0.38141180521393753</v>
      </c>
      <c r="HS112" s="185">
        <v>5.2422151814484362E-2</v>
      </c>
      <c r="HT112" s="185">
        <v>0.12899071048286173</v>
      </c>
      <c r="HU112" s="185">
        <v>0.2000381723748007</v>
      </c>
      <c r="HV112" s="185">
        <v>3.8539389962492503E-2</v>
      </c>
      <c r="HW112" s="185">
        <v>3.5877342030280417E-2</v>
      </c>
      <c r="HX112" s="185">
        <v>0.17528746094853748</v>
      </c>
      <c r="HY112" s="185">
        <v>0.10833481366950033</v>
      </c>
      <c r="HZ112" s="185">
        <v>0.10085996916923062</v>
      </c>
      <c r="IA112" s="185">
        <v>0.21166656153724378</v>
      </c>
      <c r="IB112" s="184">
        <v>608</v>
      </c>
      <c r="IC112" s="185">
        <v>0.95</v>
      </c>
      <c r="ID112" s="186">
        <v>3.1135458167330672</v>
      </c>
      <c r="IE112" s="184">
        <v>501</v>
      </c>
      <c r="IF112" s="185">
        <v>0.78281250000000002</v>
      </c>
      <c r="IG112" s="185">
        <v>0.3671875</v>
      </c>
      <c r="IH112" s="185">
        <v>0.99454822311049307</v>
      </c>
      <c r="II112" s="185">
        <v>5.4517768895069154E-3</v>
      </c>
      <c r="IJ112" s="184">
        <v>567</v>
      </c>
      <c r="IK112" s="185">
        <v>0.88593750000000004</v>
      </c>
      <c r="IL112" s="185">
        <v>0.84045062522326996</v>
      </c>
      <c r="IM112" s="185">
        <v>0.15954937477672995</v>
      </c>
      <c r="IN112" s="184">
        <v>262</v>
      </c>
      <c r="IO112" s="185">
        <v>0.40937499999999999</v>
      </c>
      <c r="IP112" s="185">
        <v>0.96632434766148201</v>
      </c>
      <c r="IQ112" s="185">
        <v>3.3675652338517853E-2</v>
      </c>
      <c r="IR112" s="184">
        <v>378</v>
      </c>
      <c r="IS112" s="185">
        <v>0.59062499999999996</v>
      </c>
      <c r="IT112" s="185">
        <v>0.99352078087328677</v>
      </c>
      <c r="IU112" s="185">
        <v>6.4792191267133252E-3</v>
      </c>
      <c r="IV112" s="184">
        <v>565</v>
      </c>
      <c r="IW112" s="185">
        <v>0.8828125</v>
      </c>
      <c r="IX112" s="185">
        <v>0.99227357137152383</v>
      </c>
      <c r="IY112" s="185">
        <v>7.7264286284764363E-3</v>
      </c>
      <c r="IZ112" s="184">
        <v>539</v>
      </c>
      <c r="JA112" s="185">
        <v>0.84218749999999998</v>
      </c>
      <c r="JB112" s="185">
        <v>0.16093750000000001</v>
      </c>
      <c r="JC112" s="185">
        <v>0.48230938282754421</v>
      </c>
      <c r="JD112" s="185">
        <v>0.5176906171724559</v>
      </c>
      <c r="JE112" s="184">
        <v>615</v>
      </c>
      <c r="JF112" s="185">
        <v>0.9609375</v>
      </c>
      <c r="JG112" s="185">
        <v>0.12994531181019428</v>
      </c>
      <c r="JH112" s="185">
        <v>0.20511238120261083</v>
      </c>
      <c r="JI112" s="185">
        <v>0.33388618702064521</v>
      </c>
      <c r="JJ112" s="185">
        <v>0.26883367287814708</v>
      </c>
      <c r="JK112" s="185">
        <v>6.2222447088402438E-2</v>
      </c>
      <c r="JL112" s="184">
        <v>567</v>
      </c>
      <c r="JM112" s="185">
        <v>0.88593750000000004</v>
      </c>
      <c r="JN112" s="184">
        <v>462</v>
      </c>
      <c r="JO112" s="185">
        <v>0.72187500000000004</v>
      </c>
      <c r="JP112" s="185">
        <v>0</v>
      </c>
      <c r="JQ112" s="185">
        <v>0.61906366595300066</v>
      </c>
      <c r="JR112" s="185">
        <v>8.2016826703918584E-3</v>
      </c>
      <c r="JS112" s="185">
        <v>0.11086725632059952</v>
      </c>
      <c r="JT112" s="185">
        <v>0.26186739505600781</v>
      </c>
      <c r="JU112" s="184">
        <v>73</v>
      </c>
      <c r="JV112" s="185">
        <v>0.1140625</v>
      </c>
      <c r="JW112" s="185">
        <v>1.249899166487878E-2</v>
      </c>
      <c r="JX112" s="185">
        <v>4.8182804535515395E-3</v>
      </c>
      <c r="JY112" s="185">
        <v>8.0380019916432791E-3</v>
      </c>
      <c r="JZ112" s="185">
        <v>0.96774033219476252</v>
      </c>
      <c r="KA112" s="185">
        <v>6.9043936951641294E-3</v>
      </c>
      <c r="KB112" s="184">
        <v>600</v>
      </c>
      <c r="KC112" s="185">
        <v>0.9375</v>
      </c>
      <c r="KD112" s="185">
        <v>0.83408295135748134</v>
      </c>
      <c r="KE112" s="185">
        <v>6.0067643557543182E-2</v>
      </c>
      <c r="KF112" s="185">
        <v>3.7719663475390582E-2</v>
      </c>
      <c r="KG112" s="185">
        <v>1.448968120819606E-2</v>
      </c>
      <c r="KH112" s="185">
        <v>4.787869904455763E-3</v>
      </c>
      <c r="KI112" s="185">
        <v>1.5020081907640651E-2</v>
      </c>
      <c r="KJ112" s="185">
        <v>4.5531993533737984E-2</v>
      </c>
      <c r="KK112" s="185">
        <v>7.7886441120314622E-3</v>
      </c>
      <c r="KL112" s="185">
        <v>1.9220011985709846E-2</v>
      </c>
      <c r="KM112" s="184">
        <v>539</v>
      </c>
      <c r="KN112" s="188">
        <v>0.84218749999999998</v>
      </c>
    </row>
    <row r="113" spans="1:300" s="150" customFormat="1" ht="24" customHeight="1" x14ac:dyDescent="0.25">
      <c r="A113" s="173" t="s">
        <v>232</v>
      </c>
      <c r="B113" s="174" t="s">
        <v>389</v>
      </c>
      <c r="C113" s="175" t="s">
        <v>232</v>
      </c>
      <c r="D113" s="175" t="s">
        <v>2</v>
      </c>
      <c r="E113" s="176">
        <v>927</v>
      </c>
      <c r="F113" s="177">
        <v>0.20578979974576378</v>
      </c>
      <c r="G113" s="177">
        <v>0.79421020025423639</v>
      </c>
      <c r="H113" s="176">
        <v>860</v>
      </c>
      <c r="I113" s="177">
        <v>0.92772384034519961</v>
      </c>
      <c r="J113" s="177">
        <v>0.82226240311032328</v>
      </c>
      <c r="K113" s="177">
        <v>0.1777375968896768</v>
      </c>
      <c r="L113" s="176">
        <v>678</v>
      </c>
      <c r="M113" s="177">
        <v>0.73139158576051777</v>
      </c>
      <c r="N113" s="177">
        <v>0.59601202910241002</v>
      </c>
      <c r="O113" s="177">
        <v>0.40398797089758998</v>
      </c>
      <c r="P113" s="176">
        <v>650</v>
      </c>
      <c r="Q113" s="177">
        <v>0.70118662351672056</v>
      </c>
      <c r="R113" s="177">
        <v>0.25946985324141614</v>
      </c>
      <c r="S113" s="177">
        <v>9.3361955510254016E-2</v>
      </c>
      <c r="T113" s="177">
        <v>0.47233923898419505</v>
      </c>
      <c r="U113" s="177">
        <v>6.4471330764592105E-2</v>
      </c>
      <c r="V113" s="177">
        <v>0.33968229093622265</v>
      </c>
      <c r="W113" s="177">
        <v>6.4875822939143957E-2</v>
      </c>
      <c r="X113" s="177">
        <v>4.0393552343773502E-2</v>
      </c>
      <c r="Y113" s="177">
        <v>9.3120108797963175E-2</v>
      </c>
      <c r="Z113" s="177">
        <v>7.6286310714716241E-2</v>
      </c>
      <c r="AA113" s="177">
        <v>3.2594634396967997E-2</v>
      </c>
      <c r="AB113" s="177">
        <v>1.6513583499574439E-2</v>
      </c>
      <c r="AC113" s="177">
        <v>6.5046212109127338E-2</v>
      </c>
      <c r="AD113" s="176">
        <v>864</v>
      </c>
      <c r="AE113" s="177">
        <v>0.93203883495145634</v>
      </c>
      <c r="AF113" s="177">
        <v>0.6774541531823085</v>
      </c>
      <c r="AG113" s="176">
        <v>628</v>
      </c>
      <c r="AH113" s="177">
        <v>0.47625828999456765</v>
      </c>
      <c r="AI113" s="177">
        <v>0.30644066437585682</v>
      </c>
      <c r="AJ113" s="177">
        <v>0.14264363419357248</v>
      </c>
      <c r="AK113" s="177">
        <v>0.21583190898106006</v>
      </c>
      <c r="AL113" s="177">
        <v>0.38868065822857839</v>
      </c>
      <c r="AM113" s="177">
        <v>0.28674762327881143</v>
      </c>
      <c r="AN113" s="177">
        <v>0.26576295924209126</v>
      </c>
      <c r="AO113" s="177">
        <v>0.12749142255754028</v>
      </c>
      <c r="AP113" s="177">
        <v>0.10398710245011479</v>
      </c>
      <c r="AQ113" s="177">
        <v>8.8289085533934927E-2</v>
      </c>
      <c r="AR113" s="176">
        <v>831</v>
      </c>
      <c r="AS113" s="177">
        <v>0.8964401294498382</v>
      </c>
      <c r="AT113" s="178">
        <v>9.7468462215801015</v>
      </c>
      <c r="AU113" s="176">
        <v>860</v>
      </c>
      <c r="AV113" s="177">
        <v>0.92772384034519961</v>
      </c>
      <c r="AW113" s="178">
        <v>9.8995971792516091</v>
      </c>
      <c r="AX113" s="176">
        <v>856</v>
      </c>
      <c r="AY113" s="177">
        <v>0.92340884573894277</v>
      </c>
      <c r="AZ113" s="178">
        <v>9.8745562130177404</v>
      </c>
      <c r="BA113" s="176">
        <v>845</v>
      </c>
      <c r="BB113" s="177">
        <v>0.9115426105717368</v>
      </c>
      <c r="BC113" s="177">
        <v>0.64079916150136995</v>
      </c>
      <c r="BD113" s="177">
        <v>0.23766986020558625</v>
      </c>
      <c r="BE113" s="177">
        <v>4.3250780725833882E-2</v>
      </c>
      <c r="BF113" s="177">
        <v>7.3425448696490564E-2</v>
      </c>
      <c r="BG113" s="177">
        <v>4.854748870719577E-3</v>
      </c>
      <c r="BH113" s="176">
        <v>876</v>
      </c>
      <c r="BI113" s="177">
        <v>0.94498381877022652</v>
      </c>
      <c r="BJ113" s="177">
        <v>0.87358796000428973</v>
      </c>
      <c r="BK113" s="177">
        <v>0.10802601517325677</v>
      </c>
      <c r="BL113" s="177">
        <v>1.2749225113663998E-2</v>
      </c>
      <c r="BM113" s="177">
        <v>1.7104262617470441E-3</v>
      </c>
      <c r="BN113" s="177">
        <v>3.9263734470423904E-3</v>
      </c>
      <c r="BO113" s="176">
        <v>881</v>
      </c>
      <c r="BP113" s="177">
        <v>0.95037756202804746</v>
      </c>
      <c r="BQ113" s="177">
        <v>0.83685224523798341</v>
      </c>
      <c r="BR113" s="177">
        <v>0.13847678632632163</v>
      </c>
      <c r="BS113" s="177">
        <v>2.1887610359894127E-2</v>
      </c>
      <c r="BT113" s="177">
        <v>2.7833580758008752E-3</v>
      </c>
      <c r="BU113" s="177">
        <v>0</v>
      </c>
      <c r="BV113" s="176">
        <v>887</v>
      </c>
      <c r="BW113" s="177">
        <v>0.95685005393743261</v>
      </c>
      <c r="BX113" s="177">
        <v>0.86169592761331826</v>
      </c>
      <c r="BY113" s="177">
        <v>0.11664611715232677</v>
      </c>
      <c r="BZ113" s="177">
        <v>1.9067549619498504E-2</v>
      </c>
      <c r="CA113" s="177">
        <v>8.9746336262740882E-4</v>
      </c>
      <c r="CB113" s="177">
        <v>1.6929422522289754E-3</v>
      </c>
      <c r="CC113" s="176">
        <v>887</v>
      </c>
      <c r="CD113" s="177">
        <v>0.95685005393743261</v>
      </c>
      <c r="CE113" s="177">
        <v>0.80047189830205745</v>
      </c>
      <c r="CF113" s="177">
        <v>0.1622848937452302</v>
      </c>
      <c r="CG113" s="177">
        <v>3.2483161489875491E-2</v>
      </c>
      <c r="CH113" s="177">
        <v>2.4751047410303873E-3</v>
      </c>
      <c r="CI113" s="177">
        <v>2.2849417218062029E-3</v>
      </c>
      <c r="CJ113" s="176">
        <v>791</v>
      </c>
      <c r="CK113" s="177">
        <v>0.85329018338727081</v>
      </c>
      <c r="CL113" s="177">
        <v>0.9257953483462148</v>
      </c>
      <c r="CM113" s="177">
        <v>6.6595019564386321E-2</v>
      </c>
      <c r="CN113" s="177">
        <v>7.6096320893988918E-3</v>
      </c>
      <c r="CO113" s="177">
        <v>0</v>
      </c>
      <c r="CP113" s="177">
        <v>0</v>
      </c>
      <c r="CQ113" s="176">
        <v>891</v>
      </c>
      <c r="CR113" s="177">
        <v>0.96116504854368934</v>
      </c>
      <c r="CS113" s="177">
        <v>0.85039675452674801</v>
      </c>
      <c r="CT113" s="177">
        <v>0.14100355289901645</v>
      </c>
      <c r="CU113" s="177">
        <v>8.5996925742353545E-3</v>
      </c>
      <c r="CV113" s="177">
        <v>0</v>
      </c>
      <c r="CW113" s="177">
        <v>0</v>
      </c>
      <c r="CX113" s="176">
        <v>587</v>
      </c>
      <c r="CY113" s="177">
        <v>0.6332254584681769</v>
      </c>
      <c r="CZ113" s="177">
        <v>0.58943834358355052</v>
      </c>
      <c r="DA113" s="177">
        <v>0.31940624290796438</v>
      </c>
      <c r="DB113" s="177">
        <v>6.7405323623352734E-2</v>
      </c>
      <c r="DC113" s="177">
        <v>2.0233765829009442E-2</v>
      </c>
      <c r="DD113" s="177">
        <v>3.516324056123113E-3</v>
      </c>
      <c r="DE113" s="176">
        <v>515</v>
      </c>
      <c r="DF113" s="177">
        <v>0.55555555555555558</v>
      </c>
      <c r="DG113" s="177">
        <v>0.55480242299668336</v>
      </c>
      <c r="DH113" s="177">
        <v>0.33938825182935156</v>
      </c>
      <c r="DI113" s="177">
        <v>7.7884430174436872E-2</v>
      </c>
      <c r="DJ113" s="177">
        <v>2.2377489102084626E-2</v>
      </c>
      <c r="DK113" s="177">
        <v>5.5474058974432907E-3</v>
      </c>
      <c r="DL113" s="176">
        <v>490</v>
      </c>
      <c r="DM113" s="177">
        <v>0.52858683926645089</v>
      </c>
      <c r="DN113" s="177">
        <v>0.59588557345681825</v>
      </c>
      <c r="DO113" s="177">
        <v>0.32035900651383875</v>
      </c>
      <c r="DP113" s="177">
        <v>5.9197876009092328E-2</v>
      </c>
      <c r="DQ113" s="177">
        <v>1.6898980220532916E-2</v>
      </c>
      <c r="DR113" s="177">
        <v>7.6585637997174149E-3</v>
      </c>
      <c r="DS113" s="176">
        <v>488</v>
      </c>
      <c r="DT113" s="177">
        <v>0.52642934196332258</v>
      </c>
      <c r="DU113" s="177">
        <v>0.64636392081712801</v>
      </c>
      <c r="DV113" s="177">
        <v>0.27802228117688399</v>
      </c>
      <c r="DW113" s="177">
        <v>7.5613798005988095E-2</v>
      </c>
      <c r="DX113" s="177">
        <v>0</v>
      </c>
      <c r="DY113" s="177">
        <v>0</v>
      </c>
      <c r="DZ113" s="176">
        <v>407</v>
      </c>
      <c r="EA113" s="177">
        <v>0.43905070118662354</v>
      </c>
      <c r="EB113" s="177">
        <v>0.63843640551980418</v>
      </c>
      <c r="EC113" s="177">
        <v>0.28621920278680113</v>
      </c>
      <c r="ED113" s="177">
        <v>7.2571581033909691E-2</v>
      </c>
      <c r="EE113" s="177">
        <v>2.7728106594847543E-3</v>
      </c>
      <c r="EF113" s="177">
        <v>0</v>
      </c>
      <c r="EG113" s="176">
        <v>412</v>
      </c>
      <c r="EH113" s="177">
        <v>0.44444444444444442</v>
      </c>
      <c r="EI113" s="177">
        <v>0.91738774868742334</v>
      </c>
      <c r="EJ113" s="177">
        <v>7.6970519321018699E-2</v>
      </c>
      <c r="EK113" s="177">
        <v>4.2164122844788382E-3</v>
      </c>
      <c r="EL113" s="177">
        <v>1.4253197070790687E-3</v>
      </c>
      <c r="EM113" s="177">
        <v>0</v>
      </c>
      <c r="EN113" s="176">
        <v>875</v>
      </c>
      <c r="EO113" s="177">
        <v>0.94390507011866231</v>
      </c>
      <c r="EP113" s="177">
        <v>0.76731525630563491</v>
      </c>
      <c r="EQ113" s="177">
        <v>0.19287087670114045</v>
      </c>
      <c r="ER113" s="177">
        <v>3.198041048630626E-2</v>
      </c>
      <c r="ES113" s="177">
        <v>4.6194965019068614E-3</v>
      </c>
      <c r="ET113" s="177">
        <v>3.2139600050115299E-3</v>
      </c>
      <c r="EU113" s="176">
        <v>505</v>
      </c>
      <c r="EV113" s="177">
        <v>0.5447680690399137</v>
      </c>
      <c r="EW113" s="177">
        <v>0.7752237769531003</v>
      </c>
      <c r="EX113" s="177">
        <v>0.19713353921473156</v>
      </c>
      <c r="EY113" s="177">
        <v>2.7642683832168415E-2</v>
      </c>
      <c r="EZ113" s="177">
        <v>0</v>
      </c>
      <c r="FA113" s="177">
        <v>0</v>
      </c>
      <c r="FB113" s="176">
        <v>483</v>
      </c>
      <c r="FC113" s="177">
        <v>0.52103559870550165</v>
      </c>
      <c r="FD113" s="177">
        <v>0.81675842750404404</v>
      </c>
      <c r="FE113" s="177">
        <v>0.14513523187758762</v>
      </c>
      <c r="FF113" s="177">
        <v>2.9077201925410662E-2</v>
      </c>
      <c r="FG113" s="177">
        <v>9.0291386929579089E-3</v>
      </c>
      <c r="FH113" s="177">
        <v>0</v>
      </c>
      <c r="FI113" s="176">
        <v>609</v>
      </c>
      <c r="FJ113" s="177">
        <v>0.65695792880258896</v>
      </c>
      <c r="FK113" s="177">
        <v>0.82703980030343749</v>
      </c>
      <c r="FL113" s="177">
        <v>0.14240031278121026</v>
      </c>
      <c r="FM113" s="177">
        <v>2.5819896589908246E-2</v>
      </c>
      <c r="FN113" s="177">
        <v>4.7399903254439222E-3</v>
      </c>
      <c r="FO113" s="177">
        <v>0</v>
      </c>
      <c r="FP113" s="176">
        <v>593</v>
      </c>
      <c r="FQ113" s="177">
        <v>0.63969795037756205</v>
      </c>
      <c r="FR113" s="177">
        <v>0.70765540791434567</v>
      </c>
      <c r="FS113" s="177">
        <v>0.22561105996606606</v>
      </c>
      <c r="FT113" s="177">
        <v>4.5986361239056063E-2</v>
      </c>
      <c r="FU113" s="177">
        <v>2.0747170880532021E-2</v>
      </c>
      <c r="FV113" s="177">
        <v>0</v>
      </c>
      <c r="FW113" s="176">
        <v>332</v>
      </c>
      <c r="FX113" s="177">
        <v>0.35814455231930958</v>
      </c>
      <c r="FY113" s="177">
        <v>0.79145104154018342</v>
      </c>
      <c r="FZ113" s="177">
        <v>0.15636380822649912</v>
      </c>
      <c r="GA113" s="177">
        <v>5.1315516191396224E-2</v>
      </c>
      <c r="GB113" s="177">
        <v>8.6963404192113669E-4</v>
      </c>
      <c r="GC113" s="177">
        <v>0</v>
      </c>
      <c r="GD113" s="176">
        <v>397</v>
      </c>
      <c r="GE113" s="177">
        <v>0.42826321467098166</v>
      </c>
      <c r="GF113" s="177">
        <v>0.67047916170113664</v>
      </c>
      <c r="GG113" s="177">
        <v>0.18825448860241939</v>
      </c>
      <c r="GH113" s="177">
        <v>7.9048414336106751E-2</v>
      </c>
      <c r="GI113" s="177">
        <v>5.5291932700717123E-3</v>
      </c>
      <c r="GJ113" s="177">
        <v>5.6688742090265545E-2</v>
      </c>
      <c r="GK113" s="176">
        <v>250</v>
      </c>
      <c r="GL113" s="177">
        <v>0.26968716289104638</v>
      </c>
      <c r="GM113" s="179">
        <v>0.89844989419437704</v>
      </c>
      <c r="GN113" s="179">
        <v>8.2428701431689261E-2</v>
      </c>
      <c r="GO113" s="179">
        <v>1.1536627066279854E-2</v>
      </c>
      <c r="GP113" s="179">
        <v>6.1086058050375987E-3</v>
      </c>
      <c r="GQ113" s="179">
        <v>1.4761715026158568E-3</v>
      </c>
      <c r="GR113" s="176">
        <v>247</v>
      </c>
      <c r="GS113" s="177">
        <v>0.26645091693635381</v>
      </c>
      <c r="GT113" s="179">
        <v>0.77469878508688172</v>
      </c>
      <c r="GU113" s="179">
        <v>0.1729132738038219</v>
      </c>
      <c r="GV113" s="179">
        <v>4.6341374899530677E-2</v>
      </c>
      <c r="GW113" s="179">
        <v>4.2669724935085291E-3</v>
      </c>
      <c r="GX113" s="179">
        <v>1.7795937162571863E-3</v>
      </c>
      <c r="GY113" s="176">
        <v>196</v>
      </c>
      <c r="GZ113" s="177">
        <v>0.21143473570658036</v>
      </c>
      <c r="HA113" s="179">
        <v>0.78971705899541478</v>
      </c>
      <c r="HB113" s="179">
        <v>0.16542994809195383</v>
      </c>
      <c r="HC113" s="179">
        <v>4.0382705173574791E-2</v>
      </c>
      <c r="HD113" s="179">
        <v>3.5380933105256364E-3</v>
      </c>
      <c r="HE113" s="179">
        <v>9.3219442853090782E-4</v>
      </c>
      <c r="HF113" s="176">
        <v>181</v>
      </c>
      <c r="HG113" s="177">
        <v>0.19525350593311758</v>
      </c>
      <c r="HH113" s="178">
        <v>9.5282112845138034</v>
      </c>
      <c r="HI113" s="176">
        <v>833</v>
      </c>
      <c r="HJ113" s="177">
        <v>0.89859762675296651</v>
      </c>
      <c r="HK113" s="177">
        <v>0.68306942221036948</v>
      </c>
      <c r="HL113" s="177">
        <v>0.15906573096217141</v>
      </c>
      <c r="HM113" s="177">
        <v>0.15193046069822411</v>
      </c>
      <c r="HN113" s="177">
        <v>2.3265754564938913E-3</v>
      </c>
      <c r="HO113" s="177">
        <v>3.607810672741039E-3</v>
      </c>
      <c r="HP113" s="176">
        <v>870</v>
      </c>
      <c r="HQ113" s="177">
        <v>0.93851132686084138</v>
      </c>
      <c r="HR113" s="177">
        <v>0.5552115458525918</v>
      </c>
      <c r="HS113" s="177">
        <v>3.9634582646608525E-2</v>
      </c>
      <c r="HT113" s="177">
        <v>9.1516525726061712E-2</v>
      </c>
      <c r="HU113" s="177">
        <v>0.17070436891649637</v>
      </c>
      <c r="HV113" s="177">
        <v>1.8877822991624597E-2</v>
      </c>
      <c r="HW113" s="177">
        <v>3.1352161838493035E-2</v>
      </c>
      <c r="HX113" s="177">
        <v>0.10893718133701676</v>
      </c>
      <c r="HY113" s="177">
        <v>2.247048575571094E-2</v>
      </c>
      <c r="HZ113" s="177">
        <v>5.5544432660836286E-2</v>
      </c>
      <c r="IA113" s="177">
        <v>0.13593121702914213</v>
      </c>
      <c r="IB113" s="176">
        <v>867</v>
      </c>
      <c r="IC113" s="177">
        <v>0.93527508090614886</v>
      </c>
      <c r="ID113" s="178">
        <v>2.639760837070253</v>
      </c>
      <c r="IE113" s="176">
        <v>668</v>
      </c>
      <c r="IF113" s="177">
        <v>0.7206040992448759</v>
      </c>
      <c r="IG113" s="177">
        <v>0.31283710895361383</v>
      </c>
      <c r="IH113" s="177">
        <v>0.99900517847515902</v>
      </c>
      <c r="II113" s="177">
        <v>9.9482152484101777E-4</v>
      </c>
      <c r="IJ113" s="176">
        <v>783</v>
      </c>
      <c r="IK113" s="177">
        <v>0.84466019417475724</v>
      </c>
      <c r="IL113" s="177">
        <v>0.91841959327413991</v>
      </c>
      <c r="IM113" s="177">
        <v>8.1580406725859742E-2</v>
      </c>
      <c r="IN113" s="176">
        <v>341</v>
      </c>
      <c r="IO113" s="177">
        <v>0.36785329018338725</v>
      </c>
      <c r="IP113" s="177">
        <v>0.9897390987923762</v>
      </c>
      <c r="IQ113" s="177">
        <v>1.0260901207623961E-2</v>
      </c>
      <c r="IR113" s="176">
        <v>518</v>
      </c>
      <c r="IS113" s="177">
        <v>0.5587918015102481</v>
      </c>
      <c r="IT113" s="177">
        <v>0.99892641502386614</v>
      </c>
      <c r="IU113" s="177">
        <v>1.0735849761339279E-3</v>
      </c>
      <c r="IV113" s="176">
        <v>792</v>
      </c>
      <c r="IW113" s="177">
        <v>0.85436893203883491</v>
      </c>
      <c r="IX113" s="177">
        <v>0.99617905960774578</v>
      </c>
      <c r="IY113" s="177">
        <v>3.8209403922542257E-3</v>
      </c>
      <c r="IZ113" s="176">
        <v>729</v>
      </c>
      <c r="JA113" s="177">
        <v>0.78640776699029125</v>
      </c>
      <c r="JB113" s="177">
        <v>0.14239482200647249</v>
      </c>
      <c r="JC113" s="177">
        <v>0.5409861458139581</v>
      </c>
      <c r="JD113" s="177">
        <v>0.4590138541860419</v>
      </c>
      <c r="JE113" s="176">
        <v>877</v>
      </c>
      <c r="JF113" s="177">
        <v>0.94606256742179073</v>
      </c>
      <c r="JG113" s="177">
        <v>9.156467123939202E-2</v>
      </c>
      <c r="JH113" s="177">
        <v>0.1166308770907243</v>
      </c>
      <c r="JI113" s="177">
        <v>0.33822143574109487</v>
      </c>
      <c r="JJ113" s="177">
        <v>0.31838905388353372</v>
      </c>
      <c r="JK113" s="177">
        <v>0.13519396204525505</v>
      </c>
      <c r="JL113" s="176">
        <v>797</v>
      </c>
      <c r="JM113" s="177">
        <v>0.85976267529665584</v>
      </c>
      <c r="JN113" s="176">
        <v>722</v>
      </c>
      <c r="JO113" s="177">
        <v>0.778856526429342</v>
      </c>
      <c r="JP113" s="179">
        <v>0</v>
      </c>
      <c r="JQ113" s="179">
        <v>0.32583557600520674</v>
      </c>
      <c r="JR113" s="179">
        <v>0</v>
      </c>
      <c r="JS113" s="179">
        <v>0.59925429701678445</v>
      </c>
      <c r="JT113" s="179">
        <v>7.4910126978008792E-2</v>
      </c>
      <c r="JU113" s="176">
        <v>57</v>
      </c>
      <c r="JV113" s="177">
        <v>6.1488673139158574E-2</v>
      </c>
      <c r="JW113" s="177">
        <v>3.0482368198895848E-3</v>
      </c>
      <c r="JX113" s="177">
        <v>3.1509705335384924E-3</v>
      </c>
      <c r="JY113" s="177">
        <v>1.103639715477551E-2</v>
      </c>
      <c r="JZ113" s="177">
        <v>0.97616309408338575</v>
      </c>
      <c r="KA113" s="177">
        <v>6.6013014084109001E-3</v>
      </c>
      <c r="KB113" s="176">
        <v>831</v>
      </c>
      <c r="KC113" s="177">
        <v>0.8964401294498382</v>
      </c>
      <c r="KD113" s="177">
        <v>0.82620019839063996</v>
      </c>
      <c r="KE113" s="177">
        <v>8.3721925548076614E-2</v>
      </c>
      <c r="KF113" s="177">
        <v>6.2412354807553409E-2</v>
      </c>
      <c r="KG113" s="177">
        <v>2.1878530397648959E-2</v>
      </c>
      <c r="KH113" s="177">
        <v>7.5856006188239344E-3</v>
      </c>
      <c r="KI113" s="177">
        <v>3.1813579516596587E-3</v>
      </c>
      <c r="KJ113" s="177">
        <v>2.2747013956909666E-2</v>
      </c>
      <c r="KK113" s="177">
        <v>6.8883851151726651E-3</v>
      </c>
      <c r="KL113" s="177">
        <v>1.9203065025564535E-2</v>
      </c>
      <c r="KM113" s="176">
        <v>764</v>
      </c>
      <c r="KN113" s="180">
        <v>0.82416396979503781</v>
      </c>
    </row>
    <row r="114" spans="1:300" s="150" customFormat="1" ht="24" customHeight="1" x14ac:dyDescent="0.25">
      <c r="A114" s="181" t="s">
        <v>232</v>
      </c>
      <c r="B114" s="182" t="s">
        <v>405</v>
      </c>
      <c r="C114" s="183" t="s">
        <v>406</v>
      </c>
      <c r="D114" s="183" t="s">
        <v>3</v>
      </c>
      <c r="E114" s="184">
        <v>55</v>
      </c>
      <c r="F114" s="185">
        <v>0.31481481481481477</v>
      </c>
      <c r="G114" s="185">
        <v>0.68518518518518512</v>
      </c>
      <c r="H114" s="184">
        <v>54</v>
      </c>
      <c r="I114" s="185">
        <v>0.98181818181818181</v>
      </c>
      <c r="J114" s="185">
        <v>0.78947368421052644</v>
      </c>
      <c r="K114" s="185">
        <v>0.2105263157894737</v>
      </c>
      <c r="L114" s="184">
        <v>38</v>
      </c>
      <c r="M114" s="185">
        <v>0.69090909090909092</v>
      </c>
      <c r="N114" s="185">
        <v>0.47368421052631587</v>
      </c>
      <c r="O114" s="185">
        <v>0.52631578947368429</v>
      </c>
      <c r="P114" s="184">
        <v>38</v>
      </c>
      <c r="Q114" s="185">
        <v>0.69090909090909092</v>
      </c>
      <c r="R114" s="185">
        <v>3.6363636363636362E-2</v>
      </c>
      <c r="S114" s="185">
        <v>5.454545454545455E-2</v>
      </c>
      <c r="T114" s="185">
        <v>0.6</v>
      </c>
      <c r="U114" s="185">
        <v>5.454545454545455E-2</v>
      </c>
      <c r="V114" s="185">
        <v>0.2181818181818182</v>
      </c>
      <c r="W114" s="185">
        <v>7.2727272727272724E-2</v>
      </c>
      <c r="X114" s="185">
        <v>3.6363636363636362E-2</v>
      </c>
      <c r="Y114" s="185">
        <v>1.8181818181818181E-2</v>
      </c>
      <c r="Z114" s="185">
        <v>7.2727272727272724E-2</v>
      </c>
      <c r="AA114" s="185">
        <v>5.454545454545455E-2</v>
      </c>
      <c r="AB114" s="185">
        <v>1.8181818181818181E-2</v>
      </c>
      <c r="AC114" s="185">
        <v>0.19999999999999998</v>
      </c>
      <c r="AD114" s="184">
        <v>55</v>
      </c>
      <c r="AE114" s="185">
        <v>1</v>
      </c>
      <c r="AF114" s="185">
        <v>0.72727272727272729</v>
      </c>
      <c r="AG114" s="184">
        <v>40</v>
      </c>
      <c r="AH114" s="185">
        <v>0.51162790697674421</v>
      </c>
      <c r="AI114" s="185">
        <v>0.48837209302325585</v>
      </c>
      <c r="AJ114" s="185">
        <v>0.20930232558139536</v>
      </c>
      <c r="AK114" s="185">
        <v>0.13953488372093023</v>
      </c>
      <c r="AL114" s="185">
        <v>0.51162790697674421</v>
      </c>
      <c r="AM114" s="185">
        <v>0.37209302325581395</v>
      </c>
      <c r="AN114" s="185">
        <v>0.11627906976744186</v>
      </c>
      <c r="AO114" s="185">
        <v>0.11627906976744186</v>
      </c>
      <c r="AP114" s="185">
        <v>4.6511627906976744E-2</v>
      </c>
      <c r="AQ114" s="185">
        <v>0.23255813953488372</v>
      </c>
      <c r="AR114" s="184">
        <v>43</v>
      </c>
      <c r="AS114" s="185">
        <v>0.78181818181818186</v>
      </c>
      <c r="AT114" s="186">
        <v>9.8888888888888893</v>
      </c>
      <c r="AU114" s="184">
        <v>54</v>
      </c>
      <c r="AV114" s="185">
        <v>0.98181818181818181</v>
      </c>
      <c r="AW114" s="186">
        <v>9.9444444444444446</v>
      </c>
      <c r="AX114" s="184">
        <v>54</v>
      </c>
      <c r="AY114" s="185">
        <v>0.98181818181818181</v>
      </c>
      <c r="AZ114" s="186">
        <v>9.9245283018867916</v>
      </c>
      <c r="BA114" s="184">
        <v>53</v>
      </c>
      <c r="BB114" s="185">
        <v>0.96363636363636362</v>
      </c>
      <c r="BC114" s="185">
        <v>0.56000000000000005</v>
      </c>
      <c r="BD114" s="185">
        <v>0.24000000000000002</v>
      </c>
      <c r="BE114" s="185">
        <v>0.1</v>
      </c>
      <c r="BF114" s="185">
        <v>6.0000000000000005E-2</v>
      </c>
      <c r="BG114" s="185">
        <v>0.04</v>
      </c>
      <c r="BH114" s="184">
        <v>50</v>
      </c>
      <c r="BI114" s="185">
        <v>0.90909090909090906</v>
      </c>
      <c r="BJ114" s="185">
        <v>0.86</v>
      </c>
      <c r="BK114" s="185">
        <v>0.1</v>
      </c>
      <c r="BL114" s="185">
        <v>0.04</v>
      </c>
      <c r="BM114" s="185">
        <v>0</v>
      </c>
      <c r="BN114" s="185">
        <v>0</v>
      </c>
      <c r="BO114" s="184">
        <v>50</v>
      </c>
      <c r="BP114" s="185">
        <v>0.90909090909090906</v>
      </c>
      <c r="BQ114" s="185">
        <v>0.92307692307692313</v>
      </c>
      <c r="BR114" s="185">
        <v>7.6923076923076927E-2</v>
      </c>
      <c r="BS114" s="185">
        <v>0</v>
      </c>
      <c r="BT114" s="185">
        <v>0</v>
      </c>
      <c r="BU114" s="185">
        <v>0</v>
      </c>
      <c r="BV114" s="184">
        <v>52</v>
      </c>
      <c r="BW114" s="185">
        <v>0.94545454545454544</v>
      </c>
      <c r="BX114" s="185">
        <v>0.94</v>
      </c>
      <c r="BY114" s="185">
        <v>6.0000000000000005E-2</v>
      </c>
      <c r="BZ114" s="185">
        <v>0</v>
      </c>
      <c r="CA114" s="185">
        <v>0</v>
      </c>
      <c r="CB114" s="185">
        <v>0</v>
      </c>
      <c r="CC114" s="184">
        <v>50</v>
      </c>
      <c r="CD114" s="185">
        <v>0.90909090909090906</v>
      </c>
      <c r="CE114" s="185">
        <v>0.92156862745098034</v>
      </c>
      <c r="CF114" s="185">
        <v>7.8431372549019607E-2</v>
      </c>
      <c r="CG114" s="185">
        <v>0</v>
      </c>
      <c r="CH114" s="185">
        <v>0</v>
      </c>
      <c r="CI114" s="185">
        <v>0</v>
      </c>
      <c r="CJ114" s="184">
        <v>51</v>
      </c>
      <c r="CK114" s="185">
        <v>0.92727272727272725</v>
      </c>
      <c r="CL114" s="185">
        <v>0.98000000000000009</v>
      </c>
      <c r="CM114" s="185">
        <v>0.02</v>
      </c>
      <c r="CN114" s="185">
        <v>0</v>
      </c>
      <c r="CO114" s="185">
        <v>0</v>
      </c>
      <c r="CP114" s="185">
        <v>0</v>
      </c>
      <c r="CQ114" s="184">
        <v>50</v>
      </c>
      <c r="CR114" s="185">
        <v>0.90909090909090906</v>
      </c>
      <c r="CS114" s="185">
        <v>0.86111111111111105</v>
      </c>
      <c r="CT114" s="185">
        <v>0.13888888888888887</v>
      </c>
      <c r="CU114" s="185">
        <v>0</v>
      </c>
      <c r="CV114" s="185">
        <v>0</v>
      </c>
      <c r="CW114" s="185">
        <v>0</v>
      </c>
      <c r="CX114" s="184">
        <v>36</v>
      </c>
      <c r="CY114" s="185">
        <v>0.65454545454545454</v>
      </c>
      <c r="CZ114" s="185">
        <v>0.5714285714285714</v>
      </c>
      <c r="DA114" s="185">
        <v>0.31428571428571428</v>
      </c>
      <c r="DB114" s="185">
        <v>0.11428571428571428</v>
      </c>
      <c r="DC114" s="185">
        <v>0</v>
      </c>
      <c r="DD114" s="185">
        <v>0</v>
      </c>
      <c r="DE114" s="184">
        <v>35</v>
      </c>
      <c r="DF114" s="185">
        <v>0.63636363636363635</v>
      </c>
      <c r="DG114" s="185">
        <v>0.66666666666666663</v>
      </c>
      <c r="DH114" s="185">
        <v>0.33333333333333331</v>
      </c>
      <c r="DI114" s="185">
        <v>0</v>
      </c>
      <c r="DJ114" s="185">
        <v>0</v>
      </c>
      <c r="DK114" s="185">
        <v>0</v>
      </c>
      <c r="DL114" s="184">
        <v>33</v>
      </c>
      <c r="DM114" s="185">
        <v>0.6</v>
      </c>
      <c r="DN114" s="185">
        <v>0.71428571428571419</v>
      </c>
      <c r="DO114" s="185">
        <v>0.2857142857142857</v>
      </c>
      <c r="DP114" s="185">
        <v>0</v>
      </c>
      <c r="DQ114" s="185">
        <v>0</v>
      </c>
      <c r="DR114" s="185">
        <v>0</v>
      </c>
      <c r="DS114" s="184">
        <v>35</v>
      </c>
      <c r="DT114" s="185">
        <v>0.63636363636363635</v>
      </c>
      <c r="DU114" s="185">
        <v>0.7142857142857143</v>
      </c>
      <c r="DV114" s="185">
        <v>0.28571428571428575</v>
      </c>
      <c r="DW114" s="185">
        <v>0</v>
      </c>
      <c r="DX114" s="185">
        <v>0</v>
      </c>
      <c r="DY114" s="185">
        <v>0</v>
      </c>
      <c r="DZ114" s="184">
        <v>28</v>
      </c>
      <c r="EA114" s="185">
        <v>0.50909090909090904</v>
      </c>
      <c r="EB114" s="185">
        <v>0.62962962962962954</v>
      </c>
      <c r="EC114" s="185">
        <v>0.33333333333333331</v>
      </c>
      <c r="ED114" s="185">
        <v>3.7037037037037035E-2</v>
      </c>
      <c r="EE114" s="185">
        <v>0</v>
      </c>
      <c r="EF114" s="185">
        <v>0</v>
      </c>
      <c r="EG114" s="184">
        <v>27</v>
      </c>
      <c r="EH114" s="185">
        <v>0.49090909090909091</v>
      </c>
      <c r="EI114" s="185">
        <v>0.82222222222222219</v>
      </c>
      <c r="EJ114" s="185">
        <v>0.15555555555555553</v>
      </c>
      <c r="EK114" s="185">
        <v>0</v>
      </c>
      <c r="EL114" s="185">
        <v>2.222222222222222E-2</v>
      </c>
      <c r="EM114" s="185">
        <v>0</v>
      </c>
      <c r="EN114" s="184">
        <v>45</v>
      </c>
      <c r="EO114" s="185">
        <v>0.81818181818181823</v>
      </c>
      <c r="EP114" s="185">
        <v>0.85185185185185175</v>
      </c>
      <c r="EQ114" s="185">
        <v>0.1111111111111111</v>
      </c>
      <c r="ER114" s="185">
        <v>3.7037037037037035E-2</v>
      </c>
      <c r="ES114" s="185">
        <v>0</v>
      </c>
      <c r="ET114" s="185">
        <v>0</v>
      </c>
      <c r="EU114" s="184">
        <v>27</v>
      </c>
      <c r="EV114" s="185">
        <v>0.49090909090909091</v>
      </c>
      <c r="EW114" s="185">
        <v>0.84615384615384615</v>
      </c>
      <c r="EX114" s="185">
        <v>0.11538461538461539</v>
      </c>
      <c r="EY114" s="185">
        <v>3.8461538461538464E-2</v>
      </c>
      <c r="EZ114" s="185">
        <v>0</v>
      </c>
      <c r="FA114" s="185">
        <v>0</v>
      </c>
      <c r="FB114" s="184">
        <v>26</v>
      </c>
      <c r="FC114" s="185">
        <v>0.47272727272727272</v>
      </c>
      <c r="FD114" s="185">
        <v>0.75757575757575746</v>
      </c>
      <c r="FE114" s="185">
        <v>0.2424242424242424</v>
      </c>
      <c r="FF114" s="185">
        <v>0</v>
      </c>
      <c r="FG114" s="185">
        <v>0</v>
      </c>
      <c r="FH114" s="185">
        <v>0</v>
      </c>
      <c r="FI114" s="184">
        <v>33</v>
      </c>
      <c r="FJ114" s="185">
        <v>0.6</v>
      </c>
      <c r="FK114" s="185">
        <v>0.7931034482758621</v>
      </c>
      <c r="FL114" s="185">
        <v>0.20689655172413793</v>
      </c>
      <c r="FM114" s="185">
        <v>0</v>
      </c>
      <c r="FN114" s="185">
        <v>0</v>
      </c>
      <c r="FO114" s="185">
        <v>0</v>
      </c>
      <c r="FP114" s="184">
        <v>29</v>
      </c>
      <c r="FQ114" s="185">
        <v>0.52727272727272723</v>
      </c>
      <c r="FR114" s="185">
        <v>0.75</v>
      </c>
      <c r="FS114" s="185">
        <v>0.125</v>
      </c>
      <c r="FT114" s="185">
        <v>0.125</v>
      </c>
      <c r="FU114" s="185">
        <v>0</v>
      </c>
      <c r="FV114" s="185">
        <v>0</v>
      </c>
      <c r="FW114" s="184">
        <v>8</v>
      </c>
      <c r="FX114" s="185">
        <v>0.14545454545454545</v>
      </c>
      <c r="FY114" s="185">
        <v>0.68421052631578949</v>
      </c>
      <c r="FZ114" s="185">
        <v>0.2105263157894737</v>
      </c>
      <c r="GA114" s="185">
        <v>5.2631578947368425E-2</v>
      </c>
      <c r="GB114" s="185">
        <v>0</v>
      </c>
      <c r="GC114" s="185">
        <v>5.2631578947368425E-2</v>
      </c>
      <c r="GD114" s="184">
        <v>19</v>
      </c>
      <c r="GE114" s="185">
        <v>0.34545454545454546</v>
      </c>
      <c r="GF114" s="185">
        <v>0.81818181818181823</v>
      </c>
      <c r="GG114" s="185">
        <v>9.0909090909090912E-2</v>
      </c>
      <c r="GH114" s="185">
        <v>9.0909090909090912E-2</v>
      </c>
      <c r="GI114" s="185">
        <v>0</v>
      </c>
      <c r="GJ114" s="185">
        <v>0</v>
      </c>
      <c r="GK114" s="184">
        <v>11</v>
      </c>
      <c r="GL114" s="185">
        <v>0.2</v>
      </c>
      <c r="GM114" s="187" t="s">
        <v>232</v>
      </c>
      <c r="GN114" s="187" t="s">
        <v>232</v>
      </c>
      <c r="GO114" s="187" t="s">
        <v>232</v>
      </c>
      <c r="GP114" s="187" t="s">
        <v>232</v>
      </c>
      <c r="GQ114" s="187" t="s">
        <v>232</v>
      </c>
      <c r="GR114" s="184">
        <v>0</v>
      </c>
      <c r="GS114" s="185">
        <v>0</v>
      </c>
      <c r="GT114" s="187" t="s">
        <v>232</v>
      </c>
      <c r="GU114" s="187" t="s">
        <v>232</v>
      </c>
      <c r="GV114" s="187" t="s">
        <v>232</v>
      </c>
      <c r="GW114" s="187" t="s">
        <v>232</v>
      </c>
      <c r="GX114" s="187" t="s">
        <v>232</v>
      </c>
      <c r="GY114" s="184">
        <v>0</v>
      </c>
      <c r="GZ114" s="185">
        <v>0</v>
      </c>
      <c r="HA114" s="187" t="s">
        <v>232</v>
      </c>
      <c r="HB114" s="187" t="s">
        <v>232</v>
      </c>
      <c r="HC114" s="187" t="s">
        <v>232</v>
      </c>
      <c r="HD114" s="187" t="s">
        <v>232</v>
      </c>
      <c r="HE114" s="187" t="s">
        <v>232</v>
      </c>
      <c r="HF114" s="184">
        <v>0</v>
      </c>
      <c r="HG114" s="185">
        <v>0</v>
      </c>
      <c r="HH114" s="186">
        <v>9.4883720930232567</v>
      </c>
      <c r="HI114" s="184">
        <v>43</v>
      </c>
      <c r="HJ114" s="185"/>
      <c r="HK114" s="185">
        <v>0.5660377358490567</v>
      </c>
      <c r="HL114" s="185">
        <v>7.5471698113207558E-2</v>
      </c>
      <c r="HM114" s="185">
        <v>0.35849056603773582</v>
      </c>
      <c r="HN114" s="185">
        <v>0</v>
      </c>
      <c r="HO114" s="185">
        <v>0</v>
      </c>
      <c r="HP114" s="184">
        <v>53</v>
      </c>
      <c r="HQ114" s="185">
        <v>0.96363636363636362</v>
      </c>
      <c r="HR114" s="185">
        <v>0.44230769230769229</v>
      </c>
      <c r="HS114" s="185">
        <v>7.6923076923076927E-2</v>
      </c>
      <c r="HT114" s="185">
        <v>0.21153846153846154</v>
      </c>
      <c r="HU114" s="185">
        <v>0.17307692307692307</v>
      </c>
      <c r="HV114" s="185">
        <v>0</v>
      </c>
      <c r="HW114" s="185">
        <v>0</v>
      </c>
      <c r="HX114" s="185">
        <v>0.26923076923076922</v>
      </c>
      <c r="HY114" s="185">
        <v>0.11538461538461539</v>
      </c>
      <c r="HZ114" s="185">
        <v>1.9230769230769232E-2</v>
      </c>
      <c r="IA114" s="185">
        <v>0.17307692307692307</v>
      </c>
      <c r="IB114" s="184">
        <v>52</v>
      </c>
      <c r="IC114" s="185">
        <v>0.94545454545454544</v>
      </c>
      <c r="ID114" s="186">
        <v>2.0909090909090908</v>
      </c>
      <c r="IE114" s="184">
        <v>32</v>
      </c>
      <c r="IF114" s="185">
        <v>0.58181818181818179</v>
      </c>
      <c r="IG114" s="185">
        <v>0.36363636363636365</v>
      </c>
      <c r="IH114" s="185">
        <v>0.97368421052631582</v>
      </c>
      <c r="II114" s="185">
        <v>2.6315789473684213E-2</v>
      </c>
      <c r="IJ114" s="184">
        <v>38</v>
      </c>
      <c r="IK114" s="185">
        <v>0.69090909090909092</v>
      </c>
      <c r="IL114" s="185">
        <v>0.94444444444444442</v>
      </c>
      <c r="IM114" s="185">
        <v>5.5555555555555552E-2</v>
      </c>
      <c r="IN114" s="184">
        <v>18</v>
      </c>
      <c r="IO114" s="185">
        <v>0.32727272727272727</v>
      </c>
      <c r="IP114" s="185">
        <v>1</v>
      </c>
      <c r="IQ114" s="185">
        <v>0</v>
      </c>
      <c r="IR114" s="184">
        <v>30</v>
      </c>
      <c r="IS114" s="185">
        <v>0.54545454545454541</v>
      </c>
      <c r="IT114" s="185">
        <v>0.97727272727272729</v>
      </c>
      <c r="IU114" s="185">
        <v>2.2727272727272728E-2</v>
      </c>
      <c r="IV114" s="184">
        <v>44</v>
      </c>
      <c r="IW114" s="185">
        <v>0.8</v>
      </c>
      <c r="IX114" s="185">
        <v>0.97222222222222221</v>
      </c>
      <c r="IY114" s="185">
        <v>2.7777777777777776E-2</v>
      </c>
      <c r="IZ114" s="184">
        <v>36</v>
      </c>
      <c r="JA114" s="185">
        <v>0.65454545454545454</v>
      </c>
      <c r="JB114" s="185">
        <v>5.4545454545454543E-2</v>
      </c>
      <c r="JC114" s="185">
        <v>0.48076923076923073</v>
      </c>
      <c r="JD114" s="185">
        <v>0.51923076923076927</v>
      </c>
      <c r="JE114" s="184">
        <v>52</v>
      </c>
      <c r="JF114" s="185">
        <v>0.94545454545454544</v>
      </c>
      <c r="JG114" s="185">
        <v>2.1276595744680854E-2</v>
      </c>
      <c r="JH114" s="185">
        <v>0.10638297872340426</v>
      </c>
      <c r="JI114" s="185">
        <v>0.31914893617021278</v>
      </c>
      <c r="JJ114" s="185">
        <v>0.42553191489361702</v>
      </c>
      <c r="JK114" s="185">
        <v>0.12765957446808512</v>
      </c>
      <c r="JL114" s="184">
        <v>47</v>
      </c>
      <c r="JM114" s="185">
        <v>0.8545454545454545</v>
      </c>
      <c r="JN114" s="184">
        <v>11</v>
      </c>
      <c r="JO114" s="185">
        <v>0.2</v>
      </c>
      <c r="JP114" s="185">
        <v>0</v>
      </c>
      <c r="JQ114" s="185">
        <v>0.36363636363636365</v>
      </c>
      <c r="JR114" s="185">
        <v>9.0909090909090912E-2</v>
      </c>
      <c r="JS114" s="185">
        <v>0.27272727272727276</v>
      </c>
      <c r="JT114" s="185">
        <v>0.27272727272727276</v>
      </c>
      <c r="JU114" s="184">
        <v>11</v>
      </c>
      <c r="JV114" s="185">
        <v>0.2</v>
      </c>
      <c r="JW114" s="185">
        <v>0</v>
      </c>
      <c r="JX114" s="185">
        <v>0</v>
      </c>
      <c r="JY114" s="185">
        <v>0</v>
      </c>
      <c r="JZ114" s="185">
        <v>1</v>
      </c>
      <c r="KA114" s="185">
        <v>0</v>
      </c>
      <c r="KB114" s="184">
        <v>51</v>
      </c>
      <c r="KC114" s="185">
        <v>0.92727272727272725</v>
      </c>
      <c r="KD114" s="185">
        <v>0.8</v>
      </c>
      <c r="KE114" s="185">
        <v>0.1111111111111111</v>
      </c>
      <c r="KF114" s="185">
        <v>6.6666666666666666E-2</v>
      </c>
      <c r="KG114" s="185">
        <v>2.222222222222222E-2</v>
      </c>
      <c r="KH114" s="185">
        <v>0</v>
      </c>
      <c r="KI114" s="185">
        <v>0</v>
      </c>
      <c r="KJ114" s="185">
        <v>2.222222222222222E-2</v>
      </c>
      <c r="KK114" s="185">
        <v>0</v>
      </c>
      <c r="KL114" s="185">
        <v>2.222222222222222E-2</v>
      </c>
      <c r="KM114" s="184">
        <v>45</v>
      </c>
      <c r="KN114" s="188">
        <v>0.81818181818181823</v>
      </c>
    </row>
    <row r="115" spans="1:300" s="150" customFormat="1" ht="24" customHeight="1" x14ac:dyDescent="0.25">
      <c r="A115" s="173" t="s">
        <v>232</v>
      </c>
      <c r="B115" s="174" t="s">
        <v>390</v>
      </c>
      <c r="C115" s="175" t="s">
        <v>4</v>
      </c>
      <c r="D115" s="175" t="s">
        <v>232</v>
      </c>
      <c r="E115" s="176">
        <v>6443</v>
      </c>
      <c r="F115" s="177">
        <v>0.17877991846899594</v>
      </c>
      <c r="G115" s="177">
        <v>0.82122008153100368</v>
      </c>
      <c r="H115" s="176">
        <v>6090</v>
      </c>
      <c r="I115" s="177">
        <v>0.94521185783020334</v>
      </c>
      <c r="J115" s="177">
        <v>0.83335483882742523</v>
      </c>
      <c r="K115" s="177">
        <v>0.16664516117257477</v>
      </c>
      <c r="L115" s="176">
        <v>4999</v>
      </c>
      <c r="M115" s="177">
        <v>0.77588080086916034</v>
      </c>
      <c r="N115" s="177">
        <v>0.57682789709368831</v>
      </c>
      <c r="O115" s="177">
        <v>0.42317210290631213</v>
      </c>
      <c r="P115" s="176">
        <v>4787</v>
      </c>
      <c r="Q115" s="177">
        <v>0.74297687412695945</v>
      </c>
      <c r="R115" s="177">
        <v>0.18751799251172196</v>
      </c>
      <c r="S115" s="177">
        <v>0.12044250631956452</v>
      </c>
      <c r="T115" s="177">
        <v>0.44894984687007555</v>
      </c>
      <c r="U115" s="177">
        <v>6.1854701357206603E-2</v>
      </c>
      <c r="V115" s="177">
        <v>0.34567292079337081</v>
      </c>
      <c r="W115" s="177">
        <v>4.868765471063087E-2</v>
      </c>
      <c r="X115" s="177">
        <v>3.2791381466729767E-2</v>
      </c>
      <c r="Y115" s="177">
        <v>6.9923494681265019E-2</v>
      </c>
      <c r="Z115" s="177">
        <v>9.4645757646330403E-2</v>
      </c>
      <c r="AA115" s="177">
        <v>5.9058267183766569E-2</v>
      </c>
      <c r="AB115" s="177">
        <v>2.0560322065664931E-2</v>
      </c>
      <c r="AC115" s="177">
        <v>9.7521973482683405E-2</v>
      </c>
      <c r="AD115" s="176">
        <v>6100</v>
      </c>
      <c r="AE115" s="177">
        <v>0.94676392984634483</v>
      </c>
      <c r="AF115" s="177">
        <v>0.71084898339282943</v>
      </c>
      <c r="AG115" s="176">
        <v>4580</v>
      </c>
      <c r="AH115" s="177">
        <v>0.48735171329065119</v>
      </c>
      <c r="AI115" s="177">
        <v>0.33982670488854566</v>
      </c>
      <c r="AJ115" s="177">
        <v>0.1363340276217381</v>
      </c>
      <c r="AK115" s="177">
        <v>0.26167705794342649</v>
      </c>
      <c r="AL115" s="177">
        <v>0.43931919618719006</v>
      </c>
      <c r="AM115" s="177">
        <v>0.31555007342590541</v>
      </c>
      <c r="AN115" s="177">
        <v>0.29692073317387108</v>
      </c>
      <c r="AO115" s="177">
        <v>0.14522791894885212</v>
      </c>
      <c r="AP115" s="177">
        <v>0.11359332081711737</v>
      </c>
      <c r="AQ115" s="177">
        <v>0.11218501441234931</v>
      </c>
      <c r="AR115" s="176">
        <v>5632</v>
      </c>
      <c r="AS115" s="177">
        <v>0.87412695949092034</v>
      </c>
      <c r="AT115" s="178">
        <v>9.6648063381634834</v>
      </c>
      <c r="AU115" s="176">
        <v>5896</v>
      </c>
      <c r="AV115" s="177">
        <v>0.91510166071705723</v>
      </c>
      <c r="AW115" s="178">
        <v>9.8068244298759133</v>
      </c>
      <c r="AX115" s="176">
        <v>5885</v>
      </c>
      <c r="AY115" s="177">
        <v>0.91339438149930152</v>
      </c>
      <c r="AZ115" s="178">
        <v>9.7813538569179528</v>
      </c>
      <c r="BA115" s="176">
        <v>5717</v>
      </c>
      <c r="BB115" s="177">
        <v>0.88731957162812358</v>
      </c>
      <c r="BC115" s="177">
        <v>0.58201062239653423</v>
      </c>
      <c r="BD115" s="177">
        <v>0.28927356469753057</v>
      </c>
      <c r="BE115" s="177">
        <v>6.1666694939286108E-2</v>
      </c>
      <c r="BF115" s="177">
        <v>5.6387192097572952E-2</v>
      </c>
      <c r="BG115" s="177">
        <v>1.0661925869075873E-2</v>
      </c>
      <c r="BH115" s="176">
        <v>6099</v>
      </c>
      <c r="BI115" s="177">
        <v>0.94660872264473073</v>
      </c>
      <c r="BJ115" s="177">
        <v>0.81487544326896699</v>
      </c>
      <c r="BK115" s="177">
        <v>0.14365004436200035</v>
      </c>
      <c r="BL115" s="177">
        <v>2.8621719918286791E-2</v>
      </c>
      <c r="BM115" s="177">
        <v>1.1530026810875466E-2</v>
      </c>
      <c r="BN115" s="177">
        <v>1.3227656398701803E-3</v>
      </c>
      <c r="BO115" s="176">
        <v>6035</v>
      </c>
      <c r="BP115" s="177">
        <v>0.9366754617414248</v>
      </c>
      <c r="BQ115" s="177">
        <v>0.75422043024953245</v>
      </c>
      <c r="BR115" s="177">
        <v>0.18629705212198464</v>
      </c>
      <c r="BS115" s="177">
        <v>5.1242032950987691E-2</v>
      </c>
      <c r="BT115" s="177">
        <v>6.9299657766706772E-3</v>
      </c>
      <c r="BU115" s="177">
        <v>1.3105189008250217E-3</v>
      </c>
      <c r="BV115" s="176">
        <v>6166</v>
      </c>
      <c r="BW115" s="177">
        <v>0.95700760515287908</v>
      </c>
      <c r="BX115" s="177">
        <v>0.81708407195632404</v>
      </c>
      <c r="BY115" s="177">
        <v>0.14482324276404032</v>
      </c>
      <c r="BZ115" s="177">
        <v>3.2282884796318551E-2</v>
      </c>
      <c r="CA115" s="177">
        <v>4.4917178141319807E-3</v>
      </c>
      <c r="CB115" s="177">
        <v>1.3180826691850057E-3</v>
      </c>
      <c r="CC115" s="176">
        <v>6167</v>
      </c>
      <c r="CD115" s="177">
        <v>0.9571628123544933</v>
      </c>
      <c r="CE115" s="177">
        <v>0.70612418881583117</v>
      </c>
      <c r="CF115" s="177">
        <v>0.20765488804471754</v>
      </c>
      <c r="CG115" s="177">
        <v>5.5266712255463438E-2</v>
      </c>
      <c r="CH115" s="177">
        <v>2.3455334821646009E-2</v>
      </c>
      <c r="CI115" s="177">
        <v>7.4988760623418919E-3</v>
      </c>
      <c r="CJ115" s="176">
        <v>5534</v>
      </c>
      <c r="CK115" s="177">
        <v>0.85891665373273318</v>
      </c>
      <c r="CL115" s="177">
        <v>0.86096636755305422</v>
      </c>
      <c r="CM115" s="177">
        <v>0.11087303870059169</v>
      </c>
      <c r="CN115" s="177">
        <v>2.4694921342457887E-2</v>
      </c>
      <c r="CO115" s="177">
        <v>2.0620891760546808E-3</v>
      </c>
      <c r="CP115" s="177">
        <v>1.4035832278425601E-3</v>
      </c>
      <c r="CQ115" s="176">
        <v>6148</v>
      </c>
      <c r="CR115" s="177">
        <v>0.95421387552382431</v>
      </c>
      <c r="CS115" s="177">
        <v>0.80574100095756451</v>
      </c>
      <c r="CT115" s="177">
        <v>0.1526001673268931</v>
      </c>
      <c r="CU115" s="177">
        <v>2.5505584151293996E-2</v>
      </c>
      <c r="CV115" s="177">
        <v>1.1446445541280083E-2</v>
      </c>
      <c r="CW115" s="177">
        <v>4.7068020229683065E-3</v>
      </c>
      <c r="CX115" s="176">
        <v>3224</v>
      </c>
      <c r="CY115" s="177">
        <v>0.50038801800403543</v>
      </c>
      <c r="CZ115" s="177">
        <v>0.51843800403616613</v>
      </c>
      <c r="DA115" s="177">
        <v>0.32569286043350099</v>
      </c>
      <c r="DB115" s="177">
        <v>9.1876886034292587E-2</v>
      </c>
      <c r="DC115" s="177">
        <v>4.6916645181104971E-2</v>
      </c>
      <c r="DD115" s="177">
        <v>1.7075604314935031E-2</v>
      </c>
      <c r="DE115" s="176">
        <v>2856</v>
      </c>
      <c r="DF115" s="177">
        <v>0.44327176781002636</v>
      </c>
      <c r="DG115" s="177">
        <v>0.48001552754716403</v>
      </c>
      <c r="DH115" s="177">
        <v>0.35436301582591262</v>
      </c>
      <c r="DI115" s="177">
        <v>0.11111319375738941</v>
      </c>
      <c r="DJ115" s="177">
        <v>4.8708458751141846E-2</v>
      </c>
      <c r="DK115" s="177">
        <v>5.7998041183921741E-3</v>
      </c>
      <c r="DL115" s="176">
        <v>2858</v>
      </c>
      <c r="DM115" s="177">
        <v>0.44358218221325468</v>
      </c>
      <c r="DN115" s="177">
        <v>0.49875678092352455</v>
      </c>
      <c r="DO115" s="177">
        <v>0.3580731623030709</v>
      </c>
      <c r="DP115" s="177">
        <v>0.10558826299478691</v>
      </c>
      <c r="DQ115" s="177">
        <v>3.1737528118190451E-2</v>
      </c>
      <c r="DR115" s="177">
        <v>5.8442656604272445E-3</v>
      </c>
      <c r="DS115" s="176">
        <v>2854</v>
      </c>
      <c r="DT115" s="177">
        <v>0.4429613534067981</v>
      </c>
      <c r="DU115" s="177">
        <v>0.55257575935411651</v>
      </c>
      <c r="DV115" s="177">
        <v>0.33723181859106915</v>
      </c>
      <c r="DW115" s="177">
        <v>9.4176985065105495E-2</v>
      </c>
      <c r="DX115" s="177">
        <v>1.1440657478866221E-2</v>
      </c>
      <c r="DY115" s="177">
        <v>4.5747795108428014E-3</v>
      </c>
      <c r="DZ115" s="176">
        <v>2288</v>
      </c>
      <c r="EA115" s="177">
        <v>0.35511407729318639</v>
      </c>
      <c r="EB115" s="177">
        <v>0.57261510795500192</v>
      </c>
      <c r="EC115" s="177">
        <v>0.31958558074227078</v>
      </c>
      <c r="ED115" s="177">
        <v>8.9733501954903386E-2</v>
      </c>
      <c r="EE115" s="177">
        <v>1.3097293936737558E-2</v>
      </c>
      <c r="EF115" s="177">
        <v>4.9685154110858717E-3</v>
      </c>
      <c r="EG115" s="176">
        <v>2144</v>
      </c>
      <c r="EH115" s="177">
        <v>0.33276424026074808</v>
      </c>
      <c r="EI115" s="177">
        <v>0.84925954757895428</v>
      </c>
      <c r="EJ115" s="177">
        <v>0.13006071264375629</v>
      </c>
      <c r="EK115" s="177">
        <v>1.6102349669874429E-2</v>
      </c>
      <c r="EL115" s="177">
        <v>4.1985838036406415E-3</v>
      </c>
      <c r="EM115" s="177">
        <v>3.7880630377424277E-4</v>
      </c>
      <c r="EN115" s="176">
        <v>6068</v>
      </c>
      <c r="EO115" s="177">
        <v>0.94179729939469192</v>
      </c>
      <c r="EP115" s="177">
        <v>0.68567212110082065</v>
      </c>
      <c r="EQ115" s="177">
        <v>0.25921838889655668</v>
      </c>
      <c r="ER115" s="177">
        <v>4.6937689189839073E-2</v>
      </c>
      <c r="ES115" s="177">
        <v>6.9625781725824488E-3</v>
      </c>
      <c r="ET115" s="177">
        <v>1.2092226402010812E-3</v>
      </c>
      <c r="EU115" s="176">
        <v>3404</v>
      </c>
      <c r="EV115" s="177">
        <v>0.52832531429458329</v>
      </c>
      <c r="EW115" s="177">
        <v>0.70031231289750961</v>
      </c>
      <c r="EX115" s="177">
        <v>0.2443978597718495</v>
      </c>
      <c r="EY115" s="177">
        <v>5.2556215471594593E-2</v>
      </c>
      <c r="EZ115" s="177">
        <v>2.4115962430797844E-3</v>
      </c>
      <c r="FA115" s="177">
        <v>3.2201561596650652E-4</v>
      </c>
      <c r="FB115" s="176">
        <v>3130</v>
      </c>
      <c r="FC115" s="177">
        <v>0.4857985410523048</v>
      </c>
      <c r="FD115" s="177">
        <v>0.7472182627882703</v>
      </c>
      <c r="FE115" s="177">
        <v>0.20073947163281824</v>
      </c>
      <c r="FF115" s="177">
        <v>4.2652119517296659E-2</v>
      </c>
      <c r="FG115" s="177">
        <v>6.9842285295043435E-3</v>
      </c>
      <c r="FH115" s="177">
        <v>2.4059175321104673E-3</v>
      </c>
      <c r="FI115" s="176">
        <v>4057</v>
      </c>
      <c r="FJ115" s="177">
        <v>0.62967561694862639</v>
      </c>
      <c r="FK115" s="177">
        <v>0.78136617261652697</v>
      </c>
      <c r="FL115" s="177">
        <v>0.17650944312465702</v>
      </c>
      <c r="FM115" s="177">
        <v>3.2875419042338226E-2</v>
      </c>
      <c r="FN115" s="177">
        <v>6.02848001374313E-3</v>
      </c>
      <c r="FO115" s="177">
        <v>3.2204852027347742E-3</v>
      </c>
      <c r="FP115" s="176">
        <v>3931</v>
      </c>
      <c r="FQ115" s="177">
        <v>0.61011950954524286</v>
      </c>
      <c r="FR115" s="177">
        <v>0.64998725960336667</v>
      </c>
      <c r="FS115" s="177">
        <v>0.24449037182085814</v>
      </c>
      <c r="FT115" s="177">
        <v>6.9674172196580994E-2</v>
      </c>
      <c r="FU115" s="177">
        <v>2.7750107641813227E-2</v>
      </c>
      <c r="FV115" s="177">
        <v>8.0980887373811056E-3</v>
      </c>
      <c r="FW115" s="176">
        <v>2524</v>
      </c>
      <c r="FX115" s="177">
        <v>0.39174297687412696</v>
      </c>
      <c r="FY115" s="177">
        <v>0.70589172159803526</v>
      </c>
      <c r="FZ115" s="177">
        <v>0.2009241898499298</v>
      </c>
      <c r="GA115" s="177">
        <v>6.4363154714743673E-2</v>
      </c>
      <c r="GB115" s="177">
        <v>2.4089758480357808E-2</v>
      </c>
      <c r="GC115" s="177">
        <v>4.7311753569331287E-3</v>
      </c>
      <c r="GD115" s="176">
        <v>2276</v>
      </c>
      <c r="GE115" s="177">
        <v>0.35325159087381652</v>
      </c>
      <c r="GF115" s="177">
        <v>0.68007917889029668</v>
      </c>
      <c r="GG115" s="177">
        <v>0.19324675201559327</v>
      </c>
      <c r="GH115" s="177">
        <v>7.9900668539104172E-2</v>
      </c>
      <c r="GI115" s="177">
        <v>2.6886665280482638E-2</v>
      </c>
      <c r="GJ115" s="177">
        <v>1.9886735274523362E-2</v>
      </c>
      <c r="GK115" s="176">
        <v>2046</v>
      </c>
      <c r="GL115" s="177">
        <v>0.31755393450256092</v>
      </c>
      <c r="GM115" s="179">
        <v>0.86149805409173252</v>
      </c>
      <c r="GN115" s="179">
        <v>0.11856640720636612</v>
      </c>
      <c r="GO115" s="179">
        <v>7.8745737492607812E-3</v>
      </c>
      <c r="GP115" s="179">
        <v>9.7136247427743704E-3</v>
      </c>
      <c r="GQ115" s="179">
        <v>2.3473402098663576E-3</v>
      </c>
      <c r="GR115" s="176">
        <v>178</v>
      </c>
      <c r="GS115" s="177">
        <v>2.7626881887319571E-2</v>
      </c>
      <c r="GT115" s="179">
        <v>0.78999640938453497</v>
      </c>
      <c r="GU115" s="179">
        <v>0.14221777609687358</v>
      </c>
      <c r="GV115" s="179">
        <v>5.8564852917343993E-2</v>
      </c>
      <c r="GW115" s="179">
        <v>6.5070964496633816E-3</v>
      </c>
      <c r="GX115" s="179">
        <v>2.7138651515840276E-3</v>
      </c>
      <c r="GY115" s="176">
        <v>140</v>
      </c>
      <c r="GZ115" s="177">
        <v>2.1729008225981686E-2</v>
      </c>
      <c r="HA115" s="179">
        <v>0.8011218178702082</v>
      </c>
      <c r="HB115" s="179">
        <v>0.14158702352760139</v>
      </c>
      <c r="HC115" s="179">
        <v>5.028156596817486E-2</v>
      </c>
      <c r="HD115" s="179">
        <v>5.5478739301811691E-3</v>
      </c>
      <c r="HE115" s="179">
        <v>1.4617187038344175E-3</v>
      </c>
      <c r="HF115" s="176">
        <v>126</v>
      </c>
      <c r="HG115" s="177">
        <v>1.9556107403383517E-2</v>
      </c>
      <c r="HH115" s="178">
        <v>9.3396632031529894</v>
      </c>
      <c r="HI115" s="176">
        <v>5607</v>
      </c>
      <c r="HJ115" s="177">
        <v>0.8702467794505665</v>
      </c>
      <c r="HK115" s="177">
        <v>0.54044983718381934</v>
      </c>
      <c r="HL115" s="177">
        <v>0.32177216036475742</v>
      </c>
      <c r="HM115" s="177">
        <v>0.11780623681732587</v>
      </c>
      <c r="HN115" s="177">
        <v>1.5837763713845324E-2</v>
      </c>
      <c r="HO115" s="177">
        <v>4.1340019202520907E-3</v>
      </c>
      <c r="HP115" s="176">
        <v>6040</v>
      </c>
      <c r="HQ115" s="177">
        <v>0.93745149774949554</v>
      </c>
      <c r="HR115" s="177">
        <v>0.52592412888277829</v>
      </c>
      <c r="HS115" s="177">
        <v>3.8981868263615653E-2</v>
      </c>
      <c r="HT115" s="177">
        <v>5.8815486043413766E-2</v>
      </c>
      <c r="HU115" s="177">
        <v>0.14958239849371477</v>
      </c>
      <c r="HV115" s="177">
        <v>2.00901201824095E-2</v>
      </c>
      <c r="HW115" s="177">
        <v>3.1469084167205799E-2</v>
      </c>
      <c r="HX115" s="177">
        <v>0.11553515484809254</v>
      </c>
      <c r="HY115" s="177">
        <v>7.1123819804352256E-2</v>
      </c>
      <c r="HZ115" s="177">
        <v>5.9058339855718435E-2</v>
      </c>
      <c r="IA115" s="177">
        <v>0.15939975352878763</v>
      </c>
      <c r="IB115" s="176">
        <v>6053</v>
      </c>
      <c r="IC115" s="177">
        <v>0.93946919137047957</v>
      </c>
      <c r="ID115" s="178">
        <v>2.843843204090331</v>
      </c>
      <c r="IE115" s="176">
        <v>4709</v>
      </c>
      <c r="IF115" s="177">
        <v>0.73087071240105539</v>
      </c>
      <c r="IG115" s="177">
        <v>0.32422784417196959</v>
      </c>
      <c r="IH115" s="177">
        <v>0.99169123133299175</v>
      </c>
      <c r="II115" s="177">
        <v>8.3087686670080974E-3</v>
      </c>
      <c r="IJ115" s="176">
        <v>5318</v>
      </c>
      <c r="IK115" s="177">
        <v>0.82539189818407577</v>
      </c>
      <c r="IL115" s="177">
        <v>0.88362447120475229</v>
      </c>
      <c r="IM115" s="177">
        <v>0.11637552879524769</v>
      </c>
      <c r="IN115" s="176">
        <v>2215</v>
      </c>
      <c r="IO115" s="177">
        <v>0.34378395157535308</v>
      </c>
      <c r="IP115" s="177">
        <v>0.97340309726323349</v>
      </c>
      <c r="IQ115" s="177">
        <v>2.6596902736766074E-2</v>
      </c>
      <c r="IR115" s="176">
        <v>3600</v>
      </c>
      <c r="IS115" s="177">
        <v>0.55874592581095761</v>
      </c>
      <c r="IT115" s="177">
        <v>0.9901906926431111</v>
      </c>
      <c r="IU115" s="177">
        <v>9.8093073568889869E-3</v>
      </c>
      <c r="IV115" s="176">
        <v>5324</v>
      </c>
      <c r="IW115" s="177">
        <v>0.82632314139376062</v>
      </c>
      <c r="IX115" s="177">
        <v>0.98768656074264993</v>
      </c>
      <c r="IY115" s="177">
        <v>1.2313439257350225E-2</v>
      </c>
      <c r="IZ115" s="176">
        <v>4953</v>
      </c>
      <c r="JA115" s="177">
        <v>0.76874126959490918</v>
      </c>
      <c r="JB115" s="177">
        <v>0.16715815613844481</v>
      </c>
      <c r="JC115" s="177">
        <v>0.51375187285100399</v>
      </c>
      <c r="JD115" s="177">
        <v>0.48624812714899629</v>
      </c>
      <c r="JE115" s="176">
        <v>6106</v>
      </c>
      <c r="JF115" s="177">
        <v>0.94769517305602979</v>
      </c>
      <c r="JG115" s="177">
        <v>5.7090829510954136E-2</v>
      </c>
      <c r="JH115" s="177">
        <v>0.12867493659512261</v>
      </c>
      <c r="JI115" s="177">
        <v>0.33973735128013849</v>
      </c>
      <c r="JJ115" s="177">
        <v>0.34583894838893736</v>
      </c>
      <c r="JK115" s="177">
        <v>0.12865793422484778</v>
      </c>
      <c r="JL115" s="176">
        <v>5555</v>
      </c>
      <c r="JM115" s="177">
        <v>0.86217600496663049</v>
      </c>
      <c r="JN115" s="176">
        <v>5141</v>
      </c>
      <c r="JO115" s="177">
        <v>0.79792022349837033</v>
      </c>
      <c r="JP115" s="179">
        <v>5.7581835796996321E-3</v>
      </c>
      <c r="JQ115" s="179">
        <v>0.42822813670059295</v>
      </c>
      <c r="JR115" s="179">
        <v>2.5751248433063381E-2</v>
      </c>
      <c r="JS115" s="179">
        <v>0.30336181531093637</v>
      </c>
      <c r="JT115" s="179">
        <v>0.23690061597570763</v>
      </c>
      <c r="JU115" s="176">
        <v>232</v>
      </c>
      <c r="JV115" s="177">
        <v>3.6008070774483938E-2</v>
      </c>
      <c r="JW115" s="177">
        <v>8.7340132425422334E-3</v>
      </c>
      <c r="JX115" s="177">
        <v>5.2782296402920439E-3</v>
      </c>
      <c r="JY115" s="177">
        <v>9.733738810334203E-3</v>
      </c>
      <c r="JZ115" s="177">
        <v>0.96791315397557209</v>
      </c>
      <c r="KA115" s="177">
        <v>8.3408643312595353E-3</v>
      </c>
      <c r="KB115" s="176">
        <v>5880</v>
      </c>
      <c r="KC115" s="177">
        <v>0.91261834549123078</v>
      </c>
      <c r="KD115" s="177">
        <v>0.83388357119864043</v>
      </c>
      <c r="KE115" s="177">
        <v>7.6148798978488905E-2</v>
      </c>
      <c r="KF115" s="177">
        <v>5.9968793978010054E-2</v>
      </c>
      <c r="KG115" s="177">
        <v>2.2055843057474336E-2</v>
      </c>
      <c r="KH115" s="177">
        <v>9.3021400171017215E-3</v>
      </c>
      <c r="KI115" s="177">
        <v>1.2971174073443953E-2</v>
      </c>
      <c r="KJ115" s="177">
        <v>2.21817279522027E-2</v>
      </c>
      <c r="KK115" s="177">
        <v>1.3814291913422663E-2</v>
      </c>
      <c r="KL115" s="177">
        <v>1.869456081364667E-2</v>
      </c>
      <c r="KM115" s="176">
        <v>5396</v>
      </c>
      <c r="KN115" s="180">
        <v>0.83749805990997983</v>
      </c>
    </row>
    <row r="116" spans="1:300" s="150" customFormat="1" ht="24" customHeight="1" x14ac:dyDescent="0.25">
      <c r="A116" s="181" t="s">
        <v>232</v>
      </c>
      <c r="B116" s="182" t="s">
        <v>391</v>
      </c>
      <c r="C116" s="183" t="s">
        <v>5</v>
      </c>
      <c r="D116" s="183" t="s">
        <v>232</v>
      </c>
      <c r="E116" s="184">
        <v>581</v>
      </c>
      <c r="F116" s="185">
        <v>0.16251696959999426</v>
      </c>
      <c r="G116" s="185">
        <v>0.8374830304000056</v>
      </c>
      <c r="H116" s="184">
        <v>564</v>
      </c>
      <c r="I116" s="185">
        <v>0.97074010327022375</v>
      </c>
      <c r="J116" s="185">
        <v>0.74132690459882733</v>
      </c>
      <c r="K116" s="185">
        <v>0.25867309540117273</v>
      </c>
      <c r="L116" s="184">
        <v>467</v>
      </c>
      <c r="M116" s="185">
        <v>0.80378657487091221</v>
      </c>
      <c r="N116" s="185">
        <v>0.55728195733338803</v>
      </c>
      <c r="O116" s="185">
        <v>0.44271804266661197</v>
      </c>
      <c r="P116" s="184">
        <v>389</v>
      </c>
      <c r="Q116" s="185">
        <v>0.66953528399311535</v>
      </c>
      <c r="R116" s="185">
        <v>0.69032247081071663</v>
      </c>
      <c r="S116" s="185">
        <v>7.9844720200569597E-2</v>
      </c>
      <c r="T116" s="185">
        <v>7.5880970032528361E-2</v>
      </c>
      <c r="U116" s="185">
        <v>6.1023030874173226E-2</v>
      </c>
      <c r="V116" s="185">
        <v>0.18537785663071585</v>
      </c>
      <c r="W116" s="185">
        <v>3.7519413696821949E-2</v>
      </c>
      <c r="X116" s="185">
        <v>8.5475444943369314E-3</v>
      </c>
      <c r="Y116" s="185">
        <v>0.20489673935819616</v>
      </c>
      <c r="Z116" s="185">
        <v>0.11607918058968353</v>
      </c>
      <c r="AA116" s="185">
        <v>7.8656225432424204E-2</v>
      </c>
      <c r="AB116" s="185">
        <v>7.0713756495032537E-3</v>
      </c>
      <c r="AC116" s="185">
        <v>7.4468248453095978E-2</v>
      </c>
      <c r="AD116" s="184">
        <v>562</v>
      </c>
      <c r="AE116" s="185">
        <v>0.96729776247848542</v>
      </c>
      <c r="AF116" s="185">
        <v>0.86574870912220314</v>
      </c>
      <c r="AG116" s="184">
        <v>503</v>
      </c>
      <c r="AH116" s="185">
        <v>0.5942266670227806</v>
      </c>
      <c r="AI116" s="185">
        <v>5.3323527716769452E-2</v>
      </c>
      <c r="AJ116" s="185">
        <v>5.2583643221721821E-2</v>
      </c>
      <c r="AK116" s="185">
        <v>0.48672446373156353</v>
      </c>
      <c r="AL116" s="185">
        <v>0.46675282609500135</v>
      </c>
      <c r="AM116" s="185">
        <v>0.59395350050150431</v>
      </c>
      <c r="AN116" s="185">
        <v>0.45189263395154694</v>
      </c>
      <c r="AO116" s="185">
        <v>0.19037078866454873</v>
      </c>
      <c r="AP116" s="185">
        <v>0.1344652655302124</v>
      </c>
      <c r="AQ116" s="185">
        <v>8.9868188406582103E-2</v>
      </c>
      <c r="AR116" s="184">
        <v>538</v>
      </c>
      <c r="AS116" s="185">
        <v>0.9259896729776248</v>
      </c>
      <c r="AT116" s="186">
        <v>9.8586200142807829</v>
      </c>
      <c r="AU116" s="184">
        <v>559</v>
      </c>
      <c r="AV116" s="185">
        <v>0.96213425129087782</v>
      </c>
      <c r="AW116" s="186">
        <v>9.9066413154600905</v>
      </c>
      <c r="AX116" s="184">
        <v>558</v>
      </c>
      <c r="AY116" s="185">
        <v>0.96041308089500865</v>
      </c>
      <c r="AZ116" s="186">
        <v>9.8740875912408725</v>
      </c>
      <c r="BA116" s="184">
        <v>548</v>
      </c>
      <c r="BB116" s="185">
        <v>0.94320137693631667</v>
      </c>
      <c r="BC116" s="185">
        <v>0.62455292984600996</v>
      </c>
      <c r="BD116" s="185">
        <v>0.29478561865134728</v>
      </c>
      <c r="BE116" s="185">
        <v>4.0642936727005856E-2</v>
      </c>
      <c r="BF116" s="185">
        <v>3.715744867341151E-2</v>
      </c>
      <c r="BG116" s="185">
        <v>2.8610661022254605E-3</v>
      </c>
      <c r="BH116" s="184">
        <v>560</v>
      </c>
      <c r="BI116" s="185">
        <v>0.96385542168674698</v>
      </c>
      <c r="BJ116" s="185">
        <v>0.81337108304042005</v>
      </c>
      <c r="BK116" s="185">
        <v>0.15067731211522115</v>
      </c>
      <c r="BL116" s="185">
        <v>2.4867845822886776E-2</v>
      </c>
      <c r="BM116" s="185">
        <v>7.554011940919471E-3</v>
      </c>
      <c r="BN116" s="185">
        <v>3.529747080552606E-3</v>
      </c>
      <c r="BO116" s="184">
        <v>556</v>
      </c>
      <c r="BP116" s="185">
        <v>0.95697074010327021</v>
      </c>
      <c r="BQ116" s="185">
        <v>0.86981838573953718</v>
      </c>
      <c r="BR116" s="185">
        <v>0.11458701743587763</v>
      </c>
      <c r="BS116" s="185">
        <v>1.4716453050003121E-2</v>
      </c>
      <c r="BT116" s="185">
        <v>8.7814377458225431E-4</v>
      </c>
      <c r="BU116" s="185">
        <v>0</v>
      </c>
      <c r="BV116" s="184">
        <v>564</v>
      </c>
      <c r="BW116" s="185">
        <v>0.97074010327022375</v>
      </c>
      <c r="BX116" s="185">
        <v>0.83816973938880746</v>
      </c>
      <c r="BY116" s="185">
        <v>0.13799410598943973</v>
      </c>
      <c r="BZ116" s="185">
        <v>1.7865533575574268E-2</v>
      </c>
      <c r="CA116" s="185">
        <v>5.9706210461787949E-3</v>
      </c>
      <c r="CB116" s="185">
        <v>0</v>
      </c>
      <c r="CC116" s="184">
        <v>564</v>
      </c>
      <c r="CD116" s="185">
        <v>0.97074010327022375</v>
      </c>
      <c r="CE116" s="185">
        <v>0.69712369691347853</v>
      </c>
      <c r="CF116" s="185">
        <v>0.24015745343062897</v>
      </c>
      <c r="CG116" s="185">
        <v>4.8881916655311795E-2</v>
      </c>
      <c r="CH116" s="185">
        <v>1.2580188974610409E-2</v>
      </c>
      <c r="CI116" s="185">
        <v>1.256744025970474E-3</v>
      </c>
      <c r="CJ116" s="184">
        <v>524</v>
      </c>
      <c r="CK116" s="185">
        <v>0.90189328743545616</v>
      </c>
      <c r="CL116" s="185">
        <v>0.88636865129696352</v>
      </c>
      <c r="CM116" s="185">
        <v>9.9120092388642903E-2</v>
      </c>
      <c r="CN116" s="185">
        <v>1.4511256314393527E-2</v>
      </c>
      <c r="CO116" s="185">
        <v>0</v>
      </c>
      <c r="CP116" s="185">
        <v>0</v>
      </c>
      <c r="CQ116" s="184">
        <v>557</v>
      </c>
      <c r="CR116" s="185">
        <v>0.95869191049913938</v>
      </c>
      <c r="CS116" s="185">
        <v>0.66270444164963771</v>
      </c>
      <c r="CT116" s="185">
        <v>0.29906184197304975</v>
      </c>
      <c r="CU116" s="185">
        <v>3.4696961416750834E-2</v>
      </c>
      <c r="CV116" s="185">
        <v>3.53675496056173E-3</v>
      </c>
      <c r="CW116" s="185">
        <v>0</v>
      </c>
      <c r="CX116" s="184">
        <v>184</v>
      </c>
      <c r="CY116" s="185">
        <v>0.31669535283993117</v>
      </c>
      <c r="CZ116" s="185">
        <v>0.53803628182936503</v>
      </c>
      <c r="DA116" s="185">
        <v>0.32290733774557123</v>
      </c>
      <c r="DB116" s="185">
        <v>9.8929961319199303E-2</v>
      </c>
      <c r="DC116" s="185">
        <v>4.012641910586455E-2</v>
      </c>
      <c r="DD116" s="185">
        <v>0</v>
      </c>
      <c r="DE116" s="184">
        <v>154</v>
      </c>
      <c r="DF116" s="185">
        <v>0.26506024096385544</v>
      </c>
      <c r="DG116" s="185">
        <v>0.51383890965460011</v>
      </c>
      <c r="DH116" s="185">
        <v>0.38055003026949064</v>
      </c>
      <c r="DI116" s="185">
        <v>8.7158886928959609E-2</v>
      </c>
      <c r="DJ116" s="185">
        <v>1.8452173146949635E-2</v>
      </c>
      <c r="DK116" s="185">
        <v>0</v>
      </c>
      <c r="DL116" s="184">
        <v>368</v>
      </c>
      <c r="DM116" s="185">
        <v>0.63339070567986233</v>
      </c>
      <c r="DN116" s="185">
        <v>0.5311406076701819</v>
      </c>
      <c r="DO116" s="185">
        <v>0.38239478928011011</v>
      </c>
      <c r="DP116" s="185">
        <v>7.599322920264602E-2</v>
      </c>
      <c r="DQ116" s="185">
        <v>1.0471373847062048E-2</v>
      </c>
      <c r="DR116" s="185">
        <v>0</v>
      </c>
      <c r="DS116" s="184">
        <v>376</v>
      </c>
      <c r="DT116" s="185">
        <v>0.64716006884681587</v>
      </c>
      <c r="DU116" s="185">
        <v>0.58229910798910967</v>
      </c>
      <c r="DV116" s="185">
        <v>0.34700286546589643</v>
      </c>
      <c r="DW116" s="185">
        <v>6.4363329106669712E-2</v>
      </c>
      <c r="DX116" s="185">
        <v>6.3346974383239408E-3</v>
      </c>
      <c r="DY116" s="185">
        <v>0</v>
      </c>
      <c r="DZ116" s="184">
        <v>231</v>
      </c>
      <c r="EA116" s="185">
        <v>0.39759036144578314</v>
      </c>
      <c r="EB116" s="185">
        <v>0.57400844129850304</v>
      </c>
      <c r="EC116" s="185">
        <v>0.32120866597835701</v>
      </c>
      <c r="ED116" s="185">
        <v>8.5536314574726949E-2</v>
      </c>
      <c r="EE116" s="185">
        <v>1.92465781484134E-2</v>
      </c>
      <c r="EF116" s="185">
        <v>0</v>
      </c>
      <c r="EG116" s="184">
        <v>203</v>
      </c>
      <c r="EH116" s="185">
        <v>0.3493975903614458</v>
      </c>
      <c r="EI116" s="185">
        <v>0.86756804281660582</v>
      </c>
      <c r="EJ116" s="185">
        <v>0.12636689576331317</v>
      </c>
      <c r="EK116" s="185">
        <v>3.616933927683229E-3</v>
      </c>
      <c r="EL116" s="185">
        <v>2.4481274923980919E-3</v>
      </c>
      <c r="EM116" s="185">
        <v>0</v>
      </c>
      <c r="EN116" s="184">
        <v>564</v>
      </c>
      <c r="EO116" s="185">
        <v>0.97074010327022375</v>
      </c>
      <c r="EP116" s="185">
        <v>0.81905622775284759</v>
      </c>
      <c r="EQ116" s="185">
        <v>0.14466609769337802</v>
      </c>
      <c r="ER116" s="185">
        <v>3.6277674553774467E-2</v>
      </c>
      <c r="ES116" s="185">
        <v>0</v>
      </c>
      <c r="ET116" s="185">
        <v>0</v>
      </c>
      <c r="EU116" s="184">
        <v>255</v>
      </c>
      <c r="EV116" s="185">
        <v>0.4388984509466437</v>
      </c>
      <c r="EW116" s="185">
        <v>0.79117106364616252</v>
      </c>
      <c r="EX116" s="185">
        <v>0.1768653592648439</v>
      </c>
      <c r="EY116" s="185">
        <v>3.1963577088993493E-2</v>
      </c>
      <c r="EZ116" s="185">
        <v>0</v>
      </c>
      <c r="FA116" s="185">
        <v>0</v>
      </c>
      <c r="FB116" s="184">
        <v>247</v>
      </c>
      <c r="FC116" s="185">
        <v>0.42512908777969016</v>
      </c>
      <c r="FD116" s="185">
        <v>0.75269433204809699</v>
      </c>
      <c r="FE116" s="185">
        <v>0.19882246917404356</v>
      </c>
      <c r="FF116" s="185">
        <v>3.2412314866184969E-2</v>
      </c>
      <c r="FG116" s="185">
        <v>1.2567223167673286E-2</v>
      </c>
      <c r="FH116" s="185">
        <v>3.5036607440010184E-3</v>
      </c>
      <c r="FI116" s="184">
        <v>434</v>
      </c>
      <c r="FJ116" s="185">
        <v>0.74698795180722888</v>
      </c>
      <c r="FK116" s="185">
        <v>0.82962362296029946</v>
      </c>
      <c r="FL116" s="185">
        <v>0.15260652818893541</v>
      </c>
      <c r="FM116" s="185">
        <v>1.2760368646073663E-2</v>
      </c>
      <c r="FN116" s="185">
        <v>3.8940486726771664E-3</v>
      </c>
      <c r="FO116" s="185">
        <v>1.1154315320143101E-3</v>
      </c>
      <c r="FP116" s="184">
        <v>443</v>
      </c>
      <c r="FQ116" s="185">
        <v>0.76247848537005158</v>
      </c>
      <c r="FR116" s="185">
        <v>0.69791455095702537</v>
      </c>
      <c r="FS116" s="185">
        <v>0.23511092647756052</v>
      </c>
      <c r="FT116" s="185">
        <v>6.6974522565413988E-2</v>
      </c>
      <c r="FU116" s="185">
        <v>0</v>
      </c>
      <c r="FV116" s="185">
        <v>0</v>
      </c>
      <c r="FW116" s="184">
        <v>91</v>
      </c>
      <c r="FX116" s="185">
        <v>0.15662650602409639</v>
      </c>
      <c r="FY116" s="185">
        <v>0.73102874601762258</v>
      </c>
      <c r="FZ116" s="185">
        <v>0.20559603364709358</v>
      </c>
      <c r="GA116" s="185">
        <v>3.7279292401364496E-2</v>
      </c>
      <c r="GB116" s="185">
        <v>1.4508291144335514E-2</v>
      </c>
      <c r="GC116" s="185">
        <v>1.158763678958385E-2</v>
      </c>
      <c r="GD116" s="184">
        <v>119</v>
      </c>
      <c r="GE116" s="185">
        <v>0.20481927710843373</v>
      </c>
      <c r="GF116" s="185">
        <v>0.80695703593815937</v>
      </c>
      <c r="GG116" s="185">
        <v>0.13097368100112555</v>
      </c>
      <c r="GH116" s="185">
        <v>3.9618371508227938E-2</v>
      </c>
      <c r="GI116" s="185">
        <v>1.1805354739641684E-2</v>
      </c>
      <c r="GJ116" s="185">
        <v>1.06455568128455E-2</v>
      </c>
      <c r="GK116" s="184">
        <v>235</v>
      </c>
      <c r="GL116" s="185">
        <v>0.40447504302925991</v>
      </c>
      <c r="GM116" s="187">
        <v>0.97566016773476782</v>
      </c>
      <c r="GN116" s="187">
        <v>2.43398322652323E-2</v>
      </c>
      <c r="GO116" s="187">
        <v>0</v>
      </c>
      <c r="GP116" s="187">
        <v>0</v>
      </c>
      <c r="GQ116" s="187">
        <v>0</v>
      </c>
      <c r="GR116" s="184">
        <v>16</v>
      </c>
      <c r="GS116" s="185">
        <v>2.7538726333907058E-2</v>
      </c>
      <c r="GT116" s="187">
        <v>0.89917749594790564</v>
      </c>
      <c r="GU116" s="187">
        <v>0.10082250405209429</v>
      </c>
      <c r="GV116" s="187">
        <v>0</v>
      </c>
      <c r="GW116" s="187">
        <v>0</v>
      </c>
      <c r="GX116" s="187">
        <v>0</v>
      </c>
      <c r="GY116" s="184">
        <v>16</v>
      </c>
      <c r="GZ116" s="185">
        <v>2.7538726333907058E-2</v>
      </c>
      <c r="HA116" s="187">
        <v>0.86974334191265712</v>
      </c>
      <c r="HB116" s="187">
        <v>0.13025665808734291</v>
      </c>
      <c r="HC116" s="187">
        <v>0</v>
      </c>
      <c r="HD116" s="187">
        <v>0</v>
      </c>
      <c r="HE116" s="187">
        <v>0</v>
      </c>
      <c r="HF116" s="184">
        <v>13</v>
      </c>
      <c r="HG116" s="185">
        <v>2.2375215146299483E-2</v>
      </c>
      <c r="HH116" s="186">
        <v>9.5121042830539988</v>
      </c>
      <c r="HI116" s="184">
        <v>537</v>
      </c>
      <c r="HJ116" s="185">
        <v>0.92426850258175564</v>
      </c>
      <c r="HK116" s="185">
        <v>0.26539638869391269</v>
      </c>
      <c r="HL116" s="185">
        <v>0.35825738584853078</v>
      </c>
      <c r="HM116" s="185">
        <v>0.34289128400424224</v>
      </c>
      <c r="HN116" s="185">
        <v>2.634221322272276E-2</v>
      </c>
      <c r="HO116" s="185">
        <v>7.1127282305915801E-3</v>
      </c>
      <c r="HP116" s="184">
        <v>555</v>
      </c>
      <c r="HQ116" s="185">
        <v>0.95524956970740105</v>
      </c>
      <c r="HR116" s="185">
        <v>0.38934900836154468</v>
      </c>
      <c r="HS116" s="185">
        <v>3.3808040653416464E-2</v>
      </c>
      <c r="HT116" s="185">
        <v>0.10742530226720674</v>
      </c>
      <c r="HU116" s="185">
        <v>0.1635562761797722</v>
      </c>
      <c r="HV116" s="185">
        <v>4.198629798093053E-2</v>
      </c>
      <c r="HW116" s="185">
        <v>4.6652514436909508E-2</v>
      </c>
      <c r="HX116" s="185">
        <v>0.10425017186656466</v>
      </c>
      <c r="HY116" s="185">
        <v>9.8973700090319056E-2</v>
      </c>
      <c r="HZ116" s="185">
        <v>0.15998447054173393</v>
      </c>
      <c r="IA116" s="185">
        <v>0.20038286308153186</v>
      </c>
      <c r="IB116" s="184">
        <v>552</v>
      </c>
      <c r="IC116" s="185">
        <v>0.95008605851979344</v>
      </c>
      <c r="ID116" s="186">
        <v>3.0781609195402284</v>
      </c>
      <c r="IE116" s="184">
        <v>435</v>
      </c>
      <c r="IF116" s="185">
        <v>0.74870912220309815</v>
      </c>
      <c r="IG116" s="185">
        <v>0.29259896729776247</v>
      </c>
      <c r="IH116" s="185">
        <v>0.99907503956940524</v>
      </c>
      <c r="II116" s="185">
        <v>9.249604305946506E-4</v>
      </c>
      <c r="IJ116" s="184">
        <v>542</v>
      </c>
      <c r="IK116" s="185">
        <v>0.93287435456110157</v>
      </c>
      <c r="IL116" s="185">
        <v>0.92826319931696633</v>
      </c>
      <c r="IM116" s="185">
        <v>7.1736800683033938E-2</v>
      </c>
      <c r="IN116" s="184">
        <v>243</v>
      </c>
      <c r="IO116" s="185">
        <v>0.41824440619621345</v>
      </c>
      <c r="IP116" s="185">
        <v>0.96266097889025548</v>
      </c>
      <c r="IQ116" s="185">
        <v>3.7339021109744082E-2</v>
      </c>
      <c r="IR116" s="184">
        <v>269</v>
      </c>
      <c r="IS116" s="185">
        <v>0.4629948364888124</v>
      </c>
      <c r="IT116" s="185">
        <v>0.99291451924866081</v>
      </c>
      <c r="IU116" s="185">
        <v>7.0854807513391158E-3</v>
      </c>
      <c r="IV116" s="184">
        <v>515</v>
      </c>
      <c r="IW116" s="185">
        <v>0.88640275387263334</v>
      </c>
      <c r="IX116" s="185">
        <v>0.99585142285596817</v>
      </c>
      <c r="IY116" s="185">
        <v>4.1485771440319544E-3</v>
      </c>
      <c r="IZ116" s="184">
        <v>484</v>
      </c>
      <c r="JA116" s="185">
        <v>0.83304647160068845</v>
      </c>
      <c r="JB116" s="185">
        <v>0.17900172117039587</v>
      </c>
      <c r="JC116" s="185">
        <v>0.51241713332189576</v>
      </c>
      <c r="JD116" s="185">
        <v>0.48758286667810441</v>
      </c>
      <c r="JE116" s="184">
        <v>553</v>
      </c>
      <c r="JF116" s="185">
        <v>0.95180722891566261</v>
      </c>
      <c r="JG116" s="185">
        <v>0.31460816982480427</v>
      </c>
      <c r="JH116" s="185">
        <v>0.23683461009734832</v>
      </c>
      <c r="JI116" s="185">
        <v>0.20310970027129896</v>
      </c>
      <c r="JJ116" s="185">
        <v>0.17678670914020922</v>
      </c>
      <c r="JK116" s="185">
        <v>6.8660810666339167E-2</v>
      </c>
      <c r="JL116" s="184">
        <v>522</v>
      </c>
      <c r="JM116" s="185">
        <v>0.89845094664371772</v>
      </c>
      <c r="JN116" s="184">
        <v>411</v>
      </c>
      <c r="JO116" s="185">
        <v>0.70740103270223753</v>
      </c>
      <c r="JP116" s="185">
        <v>0</v>
      </c>
      <c r="JQ116" s="185">
        <v>0.54779059350456905</v>
      </c>
      <c r="JR116" s="185">
        <v>5.6746699947310547E-2</v>
      </c>
      <c r="JS116" s="185">
        <v>0.28757549310487968</v>
      </c>
      <c r="JT116" s="185">
        <v>0.10788721344324091</v>
      </c>
      <c r="JU116" s="184">
        <v>53</v>
      </c>
      <c r="JV116" s="185">
        <v>9.1222030981067126E-2</v>
      </c>
      <c r="JW116" s="185">
        <v>3.5393748658992731E-2</v>
      </c>
      <c r="JX116" s="185">
        <v>2.1187096312186857E-3</v>
      </c>
      <c r="JY116" s="185">
        <v>2.7301041129328338E-2</v>
      </c>
      <c r="JZ116" s="185">
        <v>0.92876522489478364</v>
      </c>
      <c r="KA116" s="185">
        <v>6.4212756856766662E-3</v>
      </c>
      <c r="KB116" s="184">
        <v>545</v>
      </c>
      <c r="KC116" s="185">
        <v>0.93803786574870918</v>
      </c>
      <c r="KD116" s="185">
        <v>0.88640081340714394</v>
      </c>
      <c r="KE116" s="185">
        <v>3.6431940447505647E-2</v>
      </c>
      <c r="KF116" s="185">
        <v>4.9979829915182766E-2</v>
      </c>
      <c r="KG116" s="185">
        <v>5.9526269541743098E-3</v>
      </c>
      <c r="KH116" s="185">
        <v>1.3112389305683017E-2</v>
      </c>
      <c r="KI116" s="185">
        <v>2.2058170653812444E-2</v>
      </c>
      <c r="KJ116" s="185">
        <v>2.9779160354401167E-2</v>
      </c>
      <c r="KK116" s="185">
        <v>8.9261394679828587E-3</v>
      </c>
      <c r="KL116" s="185">
        <v>2.547222626079414E-2</v>
      </c>
      <c r="KM116" s="184">
        <v>499</v>
      </c>
      <c r="KN116" s="188">
        <v>0.85886402753872637</v>
      </c>
    </row>
    <row r="117" spans="1:300" s="150" customFormat="1" ht="24" customHeight="1" x14ac:dyDescent="0.25">
      <c r="A117" s="173" t="s">
        <v>232</v>
      </c>
      <c r="B117" s="174" t="s">
        <v>392</v>
      </c>
      <c r="C117" s="175" t="s">
        <v>6</v>
      </c>
      <c r="D117" s="175" t="s">
        <v>232</v>
      </c>
      <c r="E117" s="176">
        <v>1067</v>
      </c>
      <c r="F117" s="177">
        <v>0.1397259948373587</v>
      </c>
      <c r="G117" s="177">
        <v>0.8602740051626413</v>
      </c>
      <c r="H117" s="176">
        <v>1038</v>
      </c>
      <c r="I117" s="177">
        <v>0.97282099343955009</v>
      </c>
      <c r="J117" s="177">
        <v>0.84461987451903764</v>
      </c>
      <c r="K117" s="177">
        <v>0.15538012548096219</v>
      </c>
      <c r="L117" s="176">
        <v>899</v>
      </c>
      <c r="M117" s="177">
        <v>0.84254920337394568</v>
      </c>
      <c r="N117" s="177">
        <v>0.6021335160386001</v>
      </c>
      <c r="O117" s="177">
        <v>0.39786648396139984</v>
      </c>
      <c r="P117" s="176">
        <v>827</v>
      </c>
      <c r="Q117" s="177">
        <v>0.77507029053420806</v>
      </c>
      <c r="R117" s="177">
        <v>0.41619190173254567</v>
      </c>
      <c r="S117" s="177">
        <v>4.1873702237501038E-2</v>
      </c>
      <c r="T117" s="177">
        <v>0.36019810342531217</v>
      </c>
      <c r="U117" s="177">
        <v>0.20160049606687475</v>
      </c>
      <c r="V117" s="177">
        <v>0.14374559832891307</v>
      </c>
      <c r="W117" s="177">
        <v>4.201471915614987E-2</v>
      </c>
      <c r="X117" s="177">
        <v>3.2022822222822642E-2</v>
      </c>
      <c r="Y117" s="177">
        <v>0.12056409965390508</v>
      </c>
      <c r="Z117" s="177">
        <v>0.14324692742831832</v>
      </c>
      <c r="AA117" s="177">
        <v>3.1013966590258898E-2</v>
      </c>
      <c r="AB117" s="177">
        <v>2.0202451899640386E-2</v>
      </c>
      <c r="AC117" s="177">
        <v>8.1015118993205973E-2</v>
      </c>
      <c r="AD117" s="176">
        <v>1044</v>
      </c>
      <c r="AE117" s="177">
        <v>0.97844423617619491</v>
      </c>
      <c r="AF117" s="177">
        <v>0.81630740393626988</v>
      </c>
      <c r="AG117" s="176">
        <v>871</v>
      </c>
      <c r="AH117" s="177">
        <v>0.52682019271819036</v>
      </c>
      <c r="AI117" s="177">
        <v>0.25082413908504586</v>
      </c>
      <c r="AJ117" s="177">
        <v>0.1024099788819787</v>
      </c>
      <c r="AK117" s="177">
        <v>0.19178632889943895</v>
      </c>
      <c r="AL117" s="177">
        <v>0.5373100948353372</v>
      </c>
      <c r="AM117" s="177">
        <v>0.64154840022392645</v>
      </c>
      <c r="AN117" s="177">
        <v>0.41150500745629276</v>
      </c>
      <c r="AO117" s="177">
        <v>0.16105515611286095</v>
      </c>
      <c r="AP117" s="177">
        <v>0.16295439009057516</v>
      </c>
      <c r="AQ117" s="177">
        <v>9.3044844213721778E-2</v>
      </c>
      <c r="AR117" s="176">
        <v>1000</v>
      </c>
      <c r="AS117" s="177">
        <v>0.93720712277413309</v>
      </c>
      <c r="AT117" s="178">
        <v>9.3873400404054017</v>
      </c>
      <c r="AU117" s="176">
        <v>957</v>
      </c>
      <c r="AV117" s="177">
        <v>0.89690721649484539</v>
      </c>
      <c r="AW117" s="178">
        <v>9.4415656640933356</v>
      </c>
      <c r="AX117" s="176">
        <v>954</v>
      </c>
      <c r="AY117" s="177">
        <v>0.89409559512652292</v>
      </c>
      <c r="AZ117" s="178">
        <v>9.4655737704918153</v>
      </c>
      <c r="BA117" s="176">
        <v>915</v>
      </c>
      <c r="BB117" s="177">
        <v>0.85754451733833181</v>
      </c>
      <c r="BC117" s="177">
        <v>0.5931209684151143</v>
      </c>
      <c r="BD117" s="177">
        <v>0.32409064076723809</v>
      </c>
      <c r="BE117" s="177">
        <v>4.7192822984428499E-2</v>
      </c>
      <c r="BF117" s="177">
        <v>2.9499964887680849E-2</v>
      </c>
      <c r="BG117" s="177">
        <v>6.09560294553826E-3</v>
      </c>
      <c r="BH117" s="176">
        <v>1031</v>
      </c>
      <c r="BI117" s="177">
        <v>0.96626054358013125</v>
      </c>
      <c r="BJ117" s="177">
        <v>0.8234921524024954</v>
      </c>
      <c r="BK117" s="177">
        <v>0.13944162441425487</v>
      </c>
      <c r="BL117" s="177">
        <v>2.636528319039946E-2</v>
      </c>
      <c r="BM117" s="177">
        <v>1.0368697835342942E-2</v>
      </c>
      <c r="BN117" s="177">
        <v>3.3224215750749089E-4</v>
      </c>
      <c r="BO117" s="176">
        <v>1003</v>
      </c>
      <c r="BP117" s="177">
        <v>0.94001874414245545</v>
      </c>
      <c r="BQ117" s="177">
        <v>0.79823585508484696</v>
      </c>
      <c r="BR117" s="177">
        <v>0.16962636332194775</v>
      </c>
      <c r="BS117" s="177">
        <v>2.4868730569548737E-2</v>
      </c>
      <c r="BT117" s="177">
        <v>5.0542369899076621E-3</v>
      </c>
      <c r="BU117" s="177">
        <v>2.2148140337487879E-3</v>
      </c>
      <c r="BV117" s="176">
        <v>1040</v>
      </c>
      <c r="BW117" s="177">
        <v>0.97469540768509844</v>
      </c>
      <c r="BX117" s="177">
        <v>0.8302733627001464</v>
      </c>
      <c r="BY117" s="177">
        <v>0.13521189111116788</v>
      </c>
      <c r="BZ117" s="177">
        <v>2.8253266288306239E-2</v>
      </c>
      <c r="CA117" s="177">
        <v>6.2614799003795846E-3</v>
      </c>
      <c r="CB117" s="177">
        <v>0</v>
      </c>
      <c r="CC117" s="176">
        <v>1034</v>
      </c>
      <c r="CD117" s="177">
        <v>0.96907216494845361</v>
      </c>
      <c r="CE117" s="177">
        <v>0.68104651267826088</v>
      </c>
      <c r="CF117" s="177">
        <v>0.24320135008948029</v>
      </c>
      <c r="CG117" s="177">
        <v>4.4740131579915382E-2</v>
      </c>
      <c r="CH117" s="177">
        <v>2.8414941270840814E-2</v>
      </c>
      <c r="CI117" s="177">
        <v>2.5970643815026021E-3</v>
      </c>
      <c r="CJ117" s="176">
        <v>1021</v>
      </c>
      <c r="CK117" s="177">
        <v>0.95688847235238983</v>
      </c>
      <c r="CL117" s="177">
        <v>0.75442375741835599</v>
      </c>
      <c r="CM117" s="177">
        <v>0.18807469994301301</v>
      </c>
      <c r="CN117" s="177">
        <v>4.4642758527117361E-2</v>
      </c>
      <c r="CO117" s="177">
        <v>1.0603432722256457E-2</v>
      </c>
      <c r="CP117" s="177">
        <v>2.255351389257088E-3</v>
      </c>
      <c r="CQ117" s="176">
        <v>1004</v>
      </c>
      <c r="CR117" s="177">
        <v>0.94095595126522957</v>
      </c>
      <c r="CS117" s="177">
        <v>0.71229816233806398</v>
      </c>
      <c r="CT117" s="177">
        <v>0.2364849634086576</v>
      </c>
      <c r="CU117" s="177">
        <v>3.7435022366722144E-2</v>
      </c>
      <c r="CV117" s="177">
        <v>9.6401728178409658E-3</v>
      </c>
      <c r="CW117" s="177">
        <v>4.1416790687153577E-3</v>
      </c>
      <c r="CX117" s="176">
        <v>762</v>
      </c>
      <c r="CY117" s="177">
        <v>0.7141518275538894</v>
      </c>
      <c r="CZ117" s="177">
        <v>0.55023946847548355</v>
      </c>
      <c r="DA117" s="177">
        <v>0.33148448993627305</v>
      </c>
      <c r="DB117" s="177">
        <v>8.3372356701809647E-2</v>
      </c>
      <c r="DC117" s="177">
        <v>3.0335175830037853E-2</v>
      </c>
      <c r="DD117" s="177">
        <v>4.5685090563959098E-3</v>
      </c>
      <c r="DE117" s="176">
        <v>724</v>
      </c>
      <c r="DF117" s="177">
        <v>0.6785379568884724</v>
      </c>
      <c r="DG117" s="177">
        <v>0.43975690974270948</v>
      </c>
      <c r="DH117" s="177">
        <v>0.40455783000143025</v>
      </c>
      <c r="DI117" s="177">
        <v>0.10774599093992944</v>
      </c>
      <c r="DJ117" s="177">
        <v>3.8162238928708875E-2</v>
      </c>
      <c r="DK117" s="177">
        <v>9.7770303872220417E-3</v>
      </c>
      <c r="DL117" s="176">
        <v>821</v>
      </c>
      <c r="DM117" s="177">
        <v>0.76944704779756323</v>
      </c>
      <c r="DN117" s="177">
        <v>0.48741059758975469</v>
      </c>
      <c r="DO117" s="177">
        <v>0.38011072456203371</v>
      </c>
      <c r="DP117" s="177">
        <v>9.7866279159856864E-2</v>
      </c>
      <c r="DQ117" s="177">
        <v>2.8733386823336846E-2</v>
      </c>
      <c r="DR117" s="177">
        <v>5.8790118650179878E-3</v>
      </c>
      <c r="DS117" s="176">
        <v>815</v>
      </c>
      <c r="DT117" s="177">
        <v>0.76382380506091851</v>
      </c>
      <c r="DU117" s="177">
        <v>0.466630860577811</v>
      </c>
      <c r="DV117" s="177">
        <v>0.38403488380689355</v>
      </c>
      <c r="DW117" s="177">
        <v>0.13344781024763522</v>
      </c>
      <c r="DX117" s="177">
        <v>1.5886445367660193E-2</v>
      </c>
      <c r="DY117" s="177">
        <v>0</v>
      </c>
      <c r="DZ117" s="176">
        <v>538</v>
      </c>
      <c r="EA117" s="177">
        <v>0.50421743205248359</v>
      </c>
      <c r="EB117" s="177">
        <v>0.46168953456193523</v>
      </c>
      <c r="EC117" s="177">
        <v>0.37632259334660867</v>
      </c>
      <c r="ED117" s="177">
        <v>0.14386931493774394</v>
      </c>
      <c r="EE117" s="177">
        <v>1.7322777839591286E-2</v>
      </c>
      <c r="EF117" s="177">
        <v>7.9577931412092517E-4</v>
      </c>
      <c r="EG117" s="176">
        <v>486</v>
      </c>
      <c r="EH117" s="177">
        <v>0.45548266166822871</v>
      </c>
      <c r="EI117" s="177">
        <v>0.80272830436443843</v>
      </c>
      <c r="EJ117" s="177">
        <v>0.16275695117357433</v>
      </c>
      <c r="EK117" s="177">
        <v>2.0502478031203634E-2</v>
      </c>
      <c r="EL117" s="177">
        <v>1.0303222607636471E-2</v>
      </c>
      <c r="EM117" s="177">
        <v>3.7090438231471368E-3</v>
      </c>
      <c r="EN117" s="176">
        <v>1027</v>
      </c>
      <c r="EO117" s="177">
        <v>0.96251171508903466</v>
      </c>
      <c r="EP117" s="177">
        <v>0.6124418813740804</v>
      </c>
      <c r="EQ117" s="177">
        <v>0.22682610557076777</v>
      </c>
      <c r="ER117" s="177">
        <v>0.12531654701083567</v>
      </c>
      <c r="ES117" s="177">
        <v>3.1349820210170763E-2</v>
      </c>
      <c r="ET117" s="177">
        <v>4.0656458341457999E-3</v>
      </c>
      <c r="EU117" s="176">
        <v>390</v>
      </c>
      <c r="EV117" s="177">
        <v>0.36551077788191189</v>
      </c>
      <c r="EW117" s="177">
        <v>0.58852039551169011</v>
      </c>
      <c r="EX117" s="177">
        <v>0.24713446479682105</v>
      </c>
      <c r="EY117" s="177">
        <v>0.14990536352243131</v>
      </c>
      <c r="EZ117" s="177">
        <v>7.8787472914509538E-3</v>
      </c>
      <c r="FA117" s="177">
        <v>6.5610288776064389E-3</v>
      </c>
      <c r="FB117" s="176">
        <v>355</v>
      </c>
      <c r="FC117" s="177">
        <v>0.33270852858481725</v>
      </c>
      <c r="FD117" s="177">
        <v>0.64411477558168162</v>
      </c>
      <c r="FE117" s="177">
        <v>0.25257395944377053</v>
      </c>
      <c r="FF117" s="177">
        <v>4.4344297930364818E-2</v>
      </c>
      <c r="FG117" s="177">
        <v>5.0483289000261257E-2</v>
      </c>
      <c r="FH117" s="177">
        <v>8.4836780439217132E-3</v>
      </c>
      <c r="FI117" s="176">
        <v>831</v>
      </c>
      <c r="FJ117" s="177">
        <v>0.77881911902530454</v>
      </c>
      <c r="FK117" s="177">
        <v>0.70360381744282441</v>
      </c>
      <c r="FL117" s="177">
        <v>0.22183816070191892</v>
      </c>
      <c r="FM117" s="177">
        <v>4.9529904356941233E-2</v>
      </c>
      <c r="FN117" s="177">
        <v>2.1041935758782895E-2</v>
      </c>
      <c r="FO117" s="177">
        <v>3.9861817395326219E-3</v>
      </c>
      <c r="FP117" s="176">
        <v>819</v>
      </c>
      <c r="FQ117" s="177">
        <v>0.76757263355201499</v>
      </c>
      <c r="FR117" s="177">
        <v>0.41945276383100977</v>
      </c>
      <c r="FS117" s="177">
        <v>0.29687678089611486</v>
      </c>
      <c r="FT117" s="177">
        <v>0.19681113122624483</v>
      </c>
      <c r="FU117" s="177">
        <v>7.0751763607136336E-2</v>
      </c>
      <c r="FV117" s="177">
        <v>1.6107560439494385E-2</v>
      </c>
      <c r="FW117" s="176">
        <v>193</v>
      </c>
      <c r="FX117" s="177">
        <v>0.18088097469540768</v>
      </c>
      <c r="FY117" s="177">
        <v>0.46082809646197403</v>
      </c>
      <c r="FZ117" s="177">
        <v>0.27508863386602411</v>
      </c>
      <c r="GA117" s="177">
        <v>0.14955870530888354</v>
      </c>
      <c r="GB117" s="177">
        <v>6.2778306605465989E-2</v>
      </c>
      <c r="GC117" s="177">
        <v>5.1746257757652285E-2</v>
      </c>
      <c r="GD117" s="176">
        <v>260</v>
      </c>
      <c r="GE117" s="177">
        <v>0.24367385192127461</v>
      </c>
      <c r="GF117" s="177">
        <v>0.69088049776410587</v>
      </c>
      <c r="GG117" s="177">
        <v>0.19234642920631057</v>
      </c>
      <c r="GH117" s="177">
        <v>8.3328406677078776E-2</v>
      </c>
      <c r="GI117" s="177">
        <v>1.5109527957508332E-2</v>
      </c>
      <c r="GJ117" s="177">
        <v>1.8335138394996665E-2</v>
      </c>
      <c r="GK117" s="176">
        <v>449</v>
      </c>
      <c r="GL117" s="177">
        <v>0.42080599812558578</v>
      </c>
      <c r="GM117" s="179">
        <v>0.95865113576963767</v>
      </c>
      <c r="GN117" s="179">
        <v>2.067443211518117E-2</v>
      </c>
      <c r="GO117" s="179">
        <v>2.067443211518117E-2</v>
      </c>
      <c r="GP117" s="179">
        <v>0</v>
      </c>
      <c r="GQ117" s="179">
        <v>0</v>
      </c>
      <c r="GR117" s="176">
        <v>53</v>
      </c>
      <c r="GS117" s="177">
        <v>4.9671977507029057E-2</v>
      </c>
      <c r="GT117" s="179">
        <v>0.71081522831474464</v>
      </c>
      <c r="GU117" s="179">
        <v>0.26091136283481164</v>
      </c>
      <c r="GV117" s="179">
        <v>2.8273408850443504E-2</v>
      </c>
      <c r="GW117" s="179">
        <v>0</v>
      </c>
      <c r="GX117" s="179">
        <v>0</v>
      </c>
      <c r="GY117" s="176">
        <v>40</v>
      </c>
      <c r="GZ117" s="177">
        <v>3.7488284910965321E-2</v>
      </c>
      <c r="HA117" s="179">
        <v>0.75305271998966283</v>
      </c>
      <c r="HB117" s="179">
        <v>0.22018707556244704</v>
      </c>
      <c r="HC117" s="179">
        <v>2.6760204447890196E-2</v>
      </c>
      <c r="HD117" s="179">
        <v>0</v>
      </c>
      <c r="HE117" s="179">
        <v>0</v>
      </c>
      <c r="HF117" s="176">
        <v>42</v>
      </c>
      <c r="HG117" s="177">
        <v>3.9362699156513588E-2</v>
      </c>
      <c r="HH117" s="178">
        <v>9.1251303441084612</v>
      </c>
      <c r="HI117" s="176">
        <v>959</v>
      </c>
      <c r="HJ117" s="177">
        <v>0.89878163074039363</v>
      </c>
      <c r="HK117" s="177">
        <v>0.26126431837158443</v>
      </c>
      <c r="HL117" s="177">
        <v>0.57990497354025261</v>
      </c>
      <c r="HM117" s="177">
        <v>0.1347440171989901</v>
      </c>
      <c r="HN117" s="177">
        <v>8.0992786250984657E-3</v>
      </c>
      <c r="HO117" s="177">
        <v>1.5987412264074387E-2</v>
      </c>
      <c r="HP117" s="176">
        <v>1034</v>
      </c>
      <c r="HQ117" s="177">
        <v>0.96907216494845361</v>
      </c>
      <c r="HR117" s="177">
        <v>0.54631739452267225</v>
      </c>
      <c r="HS117" s="177">
        <v>7.3196593446404154E-2</v>
      </c>
      <c r="HT117" s="177">
        <v>0.15431379313797189</v>
      </c>
      <c r="HU117" s="177">
        <v>0.17652110988526062</v>
      </c>
      <c r="HV117" s="177">
        <v>3.1641259613154095E-2</v>
      </c>
      <c r="HW117" s="177">
        <v>2.5951442029898436E-2</v>
      </c>
      <c r="HX117" s="177">
        <v>0.14182617906699171</v>
      </c>
      <c r="HY117" s="177">
        <v>0.1328905999385413</v>
      </c>
      <c r="HZ117" s="177">
        <v>4.7739095175206817E-2</v>
      </c>
      <c r="IA117" s="177">
        <v>9.327971187739284E-2</v>
      </c>
      <c r="IB117" s="176">
        <v>1035</v>
      </c>
      <c r="IC117" s="177">
        <v>0.97000937207122773</v>
      </c>
      <c r="ID117" s="178">
        <v>4.5885005636978553</v>
      </c>
      <c r="IE117" s="176">
        <v>884</v>
      </c>
      <c r="IF117" s="177">
        <v>0.82849109653233366</v>
      </c>
      <c r="IG117" s="177">
        <v>0.40768509840674788</v>
      </c>
      <c r="IH117" s="177">
        <v>0.98712929103784008</v>
      </c>
      <c r="II117" s="177">
        <v>1.2870708962159973E-2</v>
      </c>
      <c r="IJ117" s="176">
        <v>926</v>
      </c>
      <c r="IK117" s="177">
        <v>0.86785379568884724</v>
      </c>
      <c r="IL117" s="177">
        <v>0.83070580027312424</v>
      </c>
      <c r="IM117" s="177">
        <v>0.16929419972687573</v>
      </c>
      <c r="IN117" s="176">
        <v>410</v>
      </c>
      <c r="IO117" s="177">
        <v>0.38425492033739456</v>
      </c>
      <c r="IP117" s="177">
        <v>0.94811917168329618</v>
      </c>
      <c r="IQ117" s="177">
        <v>5.1880828316703695E-2</v>
      </c>
      <c r="IR117" s="176">
        <v>517</v>
      </c>
      <c r="IS117" s="177">
        <v>0.4845360824742268</v>
      </c>
      <c r="IT117" s="177">
        <v>0.98573780918527254</v>
      </c>
      <c r="IU117" s="177">
        <v>1.4262190814727474E-2</v>
      </c>
      <c r="IV117" s="176">
        <v>901</v>
      </c>
      <c r="IW117" s="177">
        <v>0.84442361761949392</v>
      </c>
      <c r="IX117" s="177">
        <v>0.98988061358855239</v>
      </c>
      <c r="IY117" s="177">
        <v>1.011938641144775E-2</v>
      </c>
      <c r="IZ117" s="176">
        <v>820</v>
      </c>
      <c r="JA117" s="177">
        <v>0.76850984067478911</v>
      </c>
      <c r="JB117" s="177">
        <v>0.13495782567947517</v>
      </c>
      <c r="JC117" s="177">
        <v>0.57175454245815338</v>
      </c>
      <c r="JD117" s="177">
        <v>0.4282454575418469</v>
      </c>
      <c r="JE117" s="176">
        <v>1029</v>
      </c>
      <c r="JF117" s="177">
        <v>0.9643861293345829</v>
      </c>
      <c r="JG117" s="177">
        <v>6.2360418419669807E-2</v>
      </c>
      <c r="JH117" s="177">
        <v>0.19164276376683037</v>
      </c>
      <c r="JI117" s="177">
        <v>0.33204104596492584</v>
      </c>
      <c r="JJ117" s="177">
        <v>0.29657911505272833</v>
      </c>
      <c r="JK117" s="177">
        <v>0.11737665679584561</v>
      </c>
      <c r="JL117" s="176">
        <v>952</v>
      </c>
      <c r="JM117" s="177">
        <v>0.89222118088097468</v>
      </c>
      <c r="JN117" s="176">
        <v>706</v>
      </c>
      <c r="JO117" s="177">
        <v>0.66166822867853792</v>
      </c>
      <c r="JP117" s="179">
        <v>7.3067290211266678E-3</v>
      </c>
      <c r="JQ117" s="179">
        <v>0.44177479312971801</v>
      </c>
      <c r="JR117" s="179">
        <v>5.800253258722865E-2</v>
      </c>
      <c r="JS117" s="179">
        <v>0.3351257828116998</v>
      </c>
      <c r="JT117" s="179">
        <v>0.15779016245022678</v>
      </c>
      <c r="JU117" s="176">
        <v>154</v>
      </c>
      <c r="JV117" s="177">
        <v>0.14432989690721648</v>
      </c>
      <c r="JW117" s="177">
        <v>2.2156327795652447E-2</v>
      </c>
      <c r="JX117" s="177">
        <v>1.0780874977117716E-2</v>
      </c>
      <c r="JY117" s="177">
        <v>1.0249939013311159E-2</v>
      </c>
      <c r="JZ117" s="177">
        <v>0.93383182876956949</v>
      </c>
      <c r="KA117" s="177">
        <v>2.2981029444349082E-2</v>
      </c>
      <c r="KB117" s="176">
        <v>995</v>
      </c>
      <c r="KC117" s="177">
        <v>0.93252108716026239</v>
      </c>
      <c r="KD117" s="177">
        <v>0.83465909352172207</v>
      </c>
      <c r="KE117" s="177">
        <v>6.8029841580368705E-2</v>
      </c>
      <c r="KF117" s="177">
        <v>4.1222067250316782E-2</v>
      </c>
      <c r="KG117" s="177">
        <v>1.266865698506741E-2</v>
      </c>
      <c r="KH117" s="177">
        <v>9.6093655419111548E-3</v>
      </c>
      <c r="KI117" s="177">
        <v>1.832351030965472E-2</v>
      </c>
      <c r="KJ117" s="177">
        <v>3.6833880457295597E-2</v>
      </c>
      <c r="KK117" s="177">
        <v>8.2878254971620793E-3</v>
      </c>
      <c r="KL117" s="177">
        <v>2.0521706770418008E-2</v>
      </c>
      <c r="KM117" s="176">
        <v>916</v>
      </c>
      <c r="KN117" s="180">
        <v>0.85848172446110593</v>
      </c>
    </row>
    <row r="118" spans="1:300" s="150" customFormat="1" ht="24" customHeight="1" x14ac:dyDescent="0.25">
      <c r="A118" s="181" t="s">
        <v>232</v>
      </c>
      <c r="B118" s="182" t="s">
        <v>393</v>
      </c>
      <c r="C118" s="183" t="s">
        <v>7</v>
      </c>
      <c r="D118" s="183" t="s">
        <v>232</v>
      </c>
      <c r="E118" s="184">
        <v>34</v>
      </c>
      <c r="F118" s="185">
        <v>0.20588235294117646</v>
      </c>
      <c r="G118" s="185">
        <v>0.79411764705882359</v>
      </c>
      <c r="H118" s="184">
        <v>34</v>
      </c>
      <c r="I118" s="185">
        <v>1</v>
      </c>
      <c r="J118" s="185">
        <v>0.77777777777777768</v>
      </c>
      <c r="K118" s="185">
        <v>0.22222222222222218</v>
      </c>
      <c r="L118" s="184">
        <v>27</v>
      </c>
      <c r="M118" s="185">
        <v>0.79411764705882348</v>
      </c>
      <c r="N118" s="185">
        <v>0.5</v>
      </c>
      <c r="O118" s="185">
        <v>0.5</v>
      </c>
      <c r="P118" s="184">
        <v>28</v>
      </c>
      <c r="Q118" s="185">
        <v>0.82352941176470584</v>
      </c>
      <c r="R118" s="185">
        <v>0.88235294117647056</v>
      </c>
      <c r="S118" s="185">
        <v>0</v>
      </c>
      <c r="T118" s="185">
        <v>5.8823529411764705E-2</v>
      </c>
      <c r="U118" s="185">
        <v>2.9411764705882353E-2</v>
      </c>
      <c r="V118" s="185">
        <v>0</v>
      </c>
      <c r="W118" s="185">
        <v>0</v>
      </c>
      <c r="X118" s="185">
        <v>0</v>
      </c>
      <c r="Y118" s="185">
        <v>2.9411764705882353E-2</v>
      </c>
      <c r="Z118" s="185">
        <v>2.9411764705882353E-2</v>
      </c>
      <c r="AA118" s="185">
        <v>0</v>
      </c>
      <c r="AB118" s="185">
        <v>0</v>
      </c>
      <c r="AC118" s="185">
        <v>5.8823529411764705E-2</v>
      </c>
      <c r="AD118" s="184">
        <v>34</v>
      </c>
      <c r="AE118" s="185">
        <v>1</v>
      </c>
      <c r="AF118" s="185">
        <v>0.94117647058823528</v>
      </c>
      <c r="AG118" s="184">
        <v>32</v>
      </c>
      <c r="AH118" s="185">
        <v>0.76470588235294112</v>
      </c>
      <c r="AI118" s="185">
        <v>2.9411764705882353E-2</v>
      </c>
      <c r="AJ118" s="185">
        <v>5.8823529411764705E-2</v>
      </c>
      <c r="AK118" s="185">
        <v>0.79411764705882359</v>
      </c>
      <c r="AL118" s="185">
        <v>0.41176470588235292</v>
      </c>
      <c r="AM118" s="185">
        <v>0.73529411764705876</v>
      </c>
      <c r="AN118" s="185">
        <v>0.67647058823529405</v>
      </c>
      <c r="AO118" s="185">
        <v>0.1764705882352941</v>
      </c>
      <c r="AP118" s="185">
        <v>0.38235294117647056</v>
      </c>
      <c r="AQ118" s="185">
        <v>0.11764705882352941</v>
      </c>
      <c r="AR118" s="184">
        <v>34</v>
      </c>
      <c r="AS118" s="185">
        <v>1</v>
      </c>
      <c r="AT118" s="186">
        <v>9.882352941176471</v>
      </c>
      <c r="AU118" s="184">
        <v>34</v>
      </c>
      <c r="AV118" s="185">
        <v>1</v>
      </c>
      <c r="AW118" s="186">
        <v>9.8823529411764692</v>
      </c>
      <c r="AX118" s="184">
        <v>34</v>
      </c>
      <c r="AY118" s="185">
        <v>1</v>
      </c>
      <c r="AZ118" s="186">
        <v>9.7575757575757578</v>
      </c>
      <c r="BA118" s="184">
        <v>33</v>
      </c>
      <c r="BB118" s="185">
        <v>0.97058823529411764</v>
      </c>
      <c r="BC118" s="185">
        <v>0.5</v>
      </c>
      <c r="BD118" s="185">
        <v>0.3235294117647059</v>
      </c>
      <c r="BE118" s="185">
        <v>8.8235294117647051E-2</v>
      </c>
      <c r="BF118" s="185">
        <v>8.8235294117647051E-2</v>
      </c>
      <c r="BG118" s="185">
        <v>0</v>
      </c>
      <c r="BH118" s="184">
        <v>34</v>
      </c>
      <c r="BI118" s="185">
        <v>1</v>
      </c>
      <c r="BJ118" s="185">
        <v>0.88235294117647056</v>
      </c>
      <c r="BK118" s="185">
        <v>0.11764705882352941</v>
      </c>
      <c r="BL118" s="185">
        <v>0</v>
      </c>
      <c r="BM118" s="185">
        <v>0</v>
      </c>
      <c r="BN118" s="185">
        <v>0</v>
      </c>
      <c r="BO118" s="184">
        <v>34</v>
      </c>
      <c r="BP118" s="185">
        <v>1</v>
      </c>
      <c r="BQ118" s="185">
        <v>0.97058823529411753</v>
      </c>
      <c r="BR118" s="185">
        <v>2.9411764705882353E-2</v>
      </c>
      <c r="BS118" s="185">
        <v>0</v>
      </c>
      <c r="BT118" s="185">
        <v>0</v>
      </c>
      <c r="BU118" s="185">
        <v>0</v>
      </c>
      <c r="BV118" s="184">
        <v>34</v>
      </c>
      <c r="BW118" s="185">
        <v>1</v>
      </c>
      <c r="BX118" s="185">
        <v>0.82352941176470584</v>
      </c>
      <c r="BY118" s="185">
        <v>0.1764705882352941</v>
      </c>
      <c r="BZ118" s="185">
        <v>0</v>
      </c>
      <c r="CA118" s="185">
        <v>0</v>
      </c>
      <c r="CB118" s="185">
        <v>0</v>
      </c>
      <c r="CC118" s="184">
        <v>34</v>
      </c>
      <c r="CD118" s="185">
        <v>1</v>
      </c>
      <c r="CE118" s="185">
        <v>0.55882352941176472</v>
      </c>
      <c r="CF118" s="185">
        <v>0.26470588235294118</v>
      </c>
      <c r="CG118" s="185">
        <v>0.14705882352941177</v>
      </c>
      <c r="CH118" s="185">
        <v>0</v>
      </c>
      <c r="CI118" s="185">
        <v>2.9411764705882353E-2</v>
      </c>
      <c r="CJ118" s="184">
        <v>34</v>
      </c>
      <c r="CK118" s="185">
        <v>1</v>
      </c>
      <c r="CL118" s="185">
        <v>0.875</v>
      </c>
      <c r="CM118" s="185">
        <v>0.125</v>
      </c>
      <c r="CN118" s="185">
        <v>0</v>
      </c>
      <c r="CO118" s="185">
        <v>0</v>
      </c>
      <c r="CP118" s="185">
        <v>0</v>
      </c>
      <c r="CQ118" s="184">
        <v>32</v>
      </c>
      <c r="CR118" s="185">
        <v>0.94117647058823528</v>
      </c>
      <c r="CS118" s="185">
        <v>0.7222222222222221</v>
      </c>
      <c r="CT118" s="185">
        <v>0.27777777777777779</v>
      </c>
      <c r="CU118" s="185">
        <v>0</v>
      </c>
      <c r="CV118" s="185">
        <v>0</v>
      </c>
      <c r="CW118" s="185">
        <v>0</v>
      </c>
      <c r="CX118" s="184">
        <v>18</v>
      </c>
      <c r="CY118" s="185">
        <v>0.52941176470588236</v>
      </c>
      <c r="CZ118" s="185">
        <v>0.78571428571428581</v>
      </c>
      <c r="DA118" s="185">
        <v>0.21428571428571427</v>
      </c>
      <c r="DB118" s="185">
        <v>0</v>
      </c>
      <c r="DC118" s="185">
        <v>0</v>
      </c>
      <c r="DD118" s="185">
        <v>0</v>
      </c>
      <c r="DE118" s="184">
        <v>14</v>
      </c>
      <c r="DF118" s="185">
        <v>0.41176470588235292</v>
      </c>
      <c r="DG118" s="185">
        <v>0.5357142857142857</v>
      </c>
      <c r="DH118" s="185">
        <v>0.3928571428571429</v>
      </c>
      <c r="DI118" s="185">
        <v>3.5714285714285719E-2</v>
      </c>
      <c r="DJ118" s="185">
        <v>3.5714285714285719E-2</v>
      </c>
      <c r="DK118" s="185">
        <v>0</v>
      </c>
      <c r="DL118" s="184">
        <v>28</v>
      </c>
      <c r="DM118" s="185">
        <v>0.82352941176470584</v>
      </c>
      <c r="DN118" s="185">
        <v>0.60714285714285721</v>
      </c>
      <c r="DO118" s="185">
        <v>0.35714285714285721</v>
      </c>
      <c r="DP118" s="185">
        <v>0</v>
      </c>
      <c r="DQ118" s="185">
        <v>3.5714285714285719E-2</v>
      </c>
      <c r="DR118" s="185">
        <v>0</v>
      </c>
      <c r="DS118" s="184">
        <v>28</v>
      </c>
      <c r="DT118" s="185">
        <v>0.82352941176470584</v>
      </c>
      <c r="DU118" s="185">
        <v>0.63636363636363624</v>
      </c>
      <c r="DV118" s="185">
        <v>0.36363636363636359</v>
      </c>
      <c r="DW118" s="185">
        <v>0</v>
      </c>
      <c r="DX118" s="185">
        <v>0</v>
      </c>
      <c r="DY118" s="185">
        <v>0</v>
      </c>
      <c r="DZ118" s="184">
        <v>11</v>
      </c>
      <c r="EA118" s="185">
        <v>0.3235294117647059</v>
      </c>
      <c r="EB118" s="185">
        <v>0.66666666666666674</v>
      </c>
      <c r="EC118" s="185">
        <v>0.33333333333333337</v>
      </c>
      <c r="ED118" s="185">
        <v>0</v>
      </c>
      <c r="EE118" s="185">
        <v>0</v>
      </c>
      <c r="EF118" s="185">
        <v>0</v>
      </c>
      <c r="EG118" s="184">
        <v>12</v>
      </c>
      <c r="EH118" s="185">
        <v>0.35294117647058826</v>
      </c>
      <c r="EI118" s="185">
        <v>0.82352941176470584</v>
      </c>
      <c r="EJ118" s="185">
        <v>0.11764705882352941</v>
      </c>
      <c r="EK118" s="185">
        <v>2.9411764705882353E-2</v>
      </c>
      <c r="EL118" s="185">
        <v>0</v>
      </c>
      <c r="EM118" s="185">
        <v>2.9411764705882353E-2</v>
      </c>
      <c r="EN118" s="184">
        <v>34</v>
      </c>
      <c r="EO118" s="185">
        <v>1</v>
      </c>
      <c r="EP118" s="185">
        <v>1</v>
      </c>
      <c r="EQ118" s="185">
        <v>0</v>
      </c>
      <c r="ER118" s="185">
        <v>0</v>
      </c>
      <c r="ES118" s="185">
        <v>0</v>
      </c>
      <c r="ET118" s="185">
        <v>0</v>
      </c>
      <c r="EU118" s="184">
        <v>12</v>
      </c>
      <c r="EV118" s="185">
        <v>0.35294117647058826</v>
      </c>
      <c r="EW118" s="185">
        <v>0.72727272727272718</v>
      </c>
      <c r="EX118" s="185">
        <v>9.0909090909090898E-2</v>
      </c>
      <c r="EY118" s="185">
        <v>0.1818181818181818</v>
      </c>
      <c r="EZ118" s="185">
        <v>0</v>
      </c>
      <c r="FA118" s="185">
        <v>0</v>
      </c>
      <c r="FB118" s="184">
        <v>11</v>
      </c>
      <c r="FC118" s="185">
        <v>0.3235294117647059</v>
      </c>
      <c r="FD118" s="185">
        <v>0.76666666666666672</v>
      </c>
      <c r="FE118" s="185">
        <v>0.16666666666666669</v>
      </c>
      <c r="FF118" s="185">
        <v>0</v>
      </c>
      <c r="FG118" s="185">
        <v>6.6666666666666666E-2</v>
      </c>
      <c r="FH118" s="185">
        <v>0</v>
      </c>
      <c r="FI118" s="184">
        <v>30</v>
      </c>
      <c r="FJ118" s="185">
        <v>0.88235294117647056</v>
      </c>
      <c r="FK118" s="185">
        <v>0.83870967741935476</v>
      </c>
      <c r="FL118" s="185">
        <v>0.16129032258064516</v>
      </c>
      <c r="FM118" s="185">
        <v>0</v>
      </c>
      <c r="FN118" s="185">
        <v>0</v>
      </c>
      <c r="FO118" s="185">
        <v>0</v>
      </c>
      <c r="FP118" s="184">
        <v>31</v>
      </c>
      <c r="FQ118" s="185">
        <v>0.91176470588235292</v>
      </c>
      <c r="FR118" s="185">
        <v>0.66666666666666674</v>
      </c>
      <c r="FS118" s="185">
        <v>0</v>
      </c>
      <c r="FT118" s="185">
        <v>0.33333333333333337</v>
      </c>
      <c r="FU118" s="185">
        <v>0</v>
      </c>
      <c r="FV118" s="185">
        <v>0</v>
      </c>
      <c r="FW118" s="184">
        <v>3</v>
      </c>
      <c r="FX118" s="185">
        <v>8.8235294117647065E-2</v>
      </c>
      <c r="FY118" s="185">
        <v>0.59999999999999987</v>
      </c>
      <c r="FZ118" s="185">
        <v>0</v>
      </c>
      <c r="GA118" s="185">
        <v>0.19999999999999998</v>
      </c>
      <c r="GB118" s="185">
        <v>0.19999999999999998</v>
      </c>
      <c r="GC118" s="185">
        <v>0</v>
      </c>
      <c r="GD118" s="184">
        <v>5</v>
      </c>
      <c r="GE118" s="185">
        <v>0.14705882352941177</v>
      </c>
      <c r="GF118" s="185">
        <v>0.86956521739130443</v>
      </c>
      <c r="GG118" s="185">
        <v>4.3478260869565216E-2</v>
      </c>
      <c r="GH118" s="185">
        <v>8.6956521739130432E-2</v>
      </c>
      <c r="GI118" s="185">
        <v>0</v>
      </c>
      <c r="GJ118" s="185">
        <v>0</v>
      </c>
      <c r="GK118" s="184">
        <v>23</v>
      </c>
      <c r="GL118" s="185">
        <v>0.67647058823529416</v>
      </c>
      <c r="GM118" s="187" t="s">
        <v>232</v>
      </c>
      <c r="GN118" s="187" t="s">
        <v>232</v>
      </c>
      <c r="GO118" s="187" t="s">
        <v>232</v>
      </c>
      <c r="GP118" s="187" t="s">
        <v>232</v>
      </c>
      <c r="GQ118" s="187" t="s">
        <v>232</v>
      </c>
      <c r="GR118" s="184">
        <v>0</v>
      </c>
      <c r="GS118" s="185">
        <v>0</v>
      </c>
      <c r="GT118" s="187" t="s">
        <v>232</v>
      </c>
      <c r="GU118" s="187" t="s">
        <v>232</v>
      </c>
      <c r="GV118" s="187" t="s">
        <v>232</v>
      </c>
      <c r="GW118" s="187" t="s">
        <v>232</v>
      </c>
      <c r="GX118" s="187" t="s">
        <v>232</v>
      </c>
      <c r="GY118" s="184">
        <v>0</v>
      </c>
      <c r="GZ118" s="185">
        <v>0</v>
      </c>
      <c r="HA118" s="187" t="s">
        <v>232</v>
      </c>
      <c r="HB118" s="187" t="s">
        <v>232</v>
      </c>
      <c r="HC118" s="187" t="s">
        <v>232</v>
      </c>
      <c r="HD118" s="187" t="s">
        <v>232</v>
      </c>
      <c r="HE118" s="187" t="s">
        <v>232</v>
      </c>
      <c r="HF118" s="184">
        <v>0</v>
      </c>
      <c r="HG118" s="185">
        <v>0</v>
      </c>
      <c r="HH118" s="186">
        <v>9.454545454545455</v>
      </c>
      <c r="HI118" s="184">
        <v>33</v>
      </c>
      <c r="HJ118" s="185">
        <v>0.97058823529411764</v>
      </c>
      <c r="HK118" s="185">
        <v>0</v>
      </c>
      <c r="HL118" s="185">
        <v>0.94117647058823528</v>
      </c>
      <c r="HM118" s="185">
        <v>5.8823529411764705E-2</v>
      </c>
      <c r="HN118" s="185">
        <v>0</v>
      </c>
      <c r="HO118" s="185">
        <v>0</v>
      </c>
      <c r="HP118" s="184">
        <v>34</v>
      </c>
      <c r="HQ118" s="185">
        <v>1</v>
      </c>
      <c r="HR118" s="185">
        <v>0.36363636363636365</v>
      </c>
      <c r="HS118" s="185">
        <v>0.21212121212121213</v>
      </c>
      <c r="HT118" s="185">
        <v>0.18181818181818182</v>
      </c>
      <c r="HU118" s="185">
        <v>0.27272727272727276</v>
      </c>
      <c r="HV118" s="185">
        <v>3.0303030303030304E-2</v>
      </c>
      <c r="HW118" s="185">
        <v>6.0606060606060608E-2</v>
      </c>
      <c r="HX118" s="185">
        <v>0.12121212121212122</v>
      </c>
      <c r="HY118" s="185">
        <v>0.24242424242424243</v>
      </c>
      <c r="HZ118" s="185">
        <v>0.12121212121212122</v>
      </c>
      <c r="IA118" s="185">
        <v>9.0909090909090912E-2</v>
      </c>
      <c r="IB118" s="184">
        <v>33</v>
      </c>
      <c r="IC118" s="185">
        <v>0.97058823529411764</v>
      </c>
      <c r="ID118" s="186">
        <v>4.8275862068965516</v>
      </c>
      <c r="IE118" s="184">
        <v>29</v>
      </c>
      <c r="IF118" s="185">
        <v>0.8529411764705882</v>
      </c>
      <c r="IG118" s="185">
        <v>0.55882352941176472</v>
      </c>
      <c r="IH118" s="185">
        <v>1</v>
      </c>
      <c r="II118" s="185">
        <v>0</v>
      </c>
      <c r="IJ118" s="184">
        <v>33</v>
      </c>
      <c r="IK118" s="185">
        <v>0.97058823529411764</v>
      </c>
      <c r="IL118" s="185">
        <v>0.84615384615384626</v>
      </c>
      <c r="IM118" s="185">
        <v>0.15384615384615385</v>
      </c>
      <c r="IN118" s="184">
        <v>13</v>
      </c>
      <c r="IO118" s="185">
        <v>0.38235294117647056</v>
      </c>
      <c r="IP118" s="185">
        <v>1</v>
      </c>
      <c r="IQ118" s="185">
        <v>0</v>
      </c>
      <c r="IR118" s="184">
        <v>11</v>
      </c>
      <c r="IS118" s="185">
        <v>0.3235294117647059</v>
      </c>
      <c r="IT118" s="185">
        <v>1</v>
      </c>
      <c r="IU118" s="185">
        <v>0</v>
      </c>
      <c r="IV118" s="184">
        <v>29</v>
      </c>
      <c r="IW118" s="185">
        <v>0.8529411764705882</v>
      </c>
      <c r="IX118" s="185">
        <v>0.96428571428571441</v>
      </c>
      <c r="IY118" s="185">
        <v>3.5714285714285719E-2</v>
      </c>
      <c r="IZ118" s="184">
        <v>28</v>
      </c>
      <c r="JA118" s="185">
        <v>0.82352941176470584</v>
      </c>
      <c r="JB118" s="185">
        <v>0.26470588235294118</v>
      </c>
      <c r="JC118" s="185">
        <v>0.73529411764705876</v>
      </c>
      <c r="JD118" s="185">
        <v>0.26470588235294118</v>
      </c>
      <c r="JE118" s="184">
        <v>34</v>
      </c>
      <c r="JF118" s="185">
        <v>1</v>
      </c>
      <c r="JG118" s="185">
        <v>9.0909090909090912E-2</v>
      </c>
      <c r="JH118" s="185">
        <v>0.48484848484848486</v>
      </c>
      <c r="JI118" s="185">
        <v>0.24242424242424243</v>
      </c>
      <c r="JJ118" s="185">
        <v>0.15151515151515155</v>
      </c>
      <c r="JK118" s="185">
        <v>3.0303030303030304E-2</v>
      </c>
      <c r="JL118" s="184">
        <v>33</v>
      </c>
      <c r="JM118" s="185">
        <v>0.97058823529411764</v>
      </c>
      <c r="JN118" s="184">
        <v>22</v>
      </c>
      <c r="JO118" s="185">
        <v>0.6470588235294118</v>
      </c>
      <c r="JP118" s="185">
        <v>0</v>
      </c>
      <c r="JQ118" s="185">
        <v>0.57142857142857151</v>
      </c>
      <c r="JR118" s="185">
        <v>0.14285714285714288</v>
      </c>
      <c r="JS118" s="185">
        <v>0.28571428571428575</v>
      </c>
      <c r="JT118" s="185">
        <v>0</v>
      </c>
      <c r="JU118" s="184">
        <v>7</v>
      </c>
      <c r="JV118" s="185">
        <v>0.20588235294117646</v>
      </c>
      <c r="JW118" s="185">
        <v>9.3749999999999986E-2</v>
      </c>
      <c r="JX118" s="185">
        <v>0</v>
      </c>
      <c r="JY118" s="185">
        <v>3.125E-2</v>
      </c>
      <c r="JZ118" s="185">
        <v>0.875</v>
      </c>
      <c r="KA118" s="185">
        <v>0</v>
      </c>
      <c r="KB118" s="184">
        <v>32</v>
      </c>
      <c r="KC118" s="185">
        <v>0.94117647058823528</v>
      </c>
      <c r="KD118" s="185">
        <v>0.90625</v>
      </c>
      <c r="KE118" s="185">
        <v>3.125E-2</v>
      </c>
      <c r="KF118" s="185">
        <v>0</v>
      </c>
      <c r="KG118" s="185">
        <v>0</v>
      </c>
      <c r="KH118" s="185">
        <v>0</v>
      </c>
      <c r="KI118" s="185">
        <v>0</v>
      </c>
      <c r="KJ118" s="185">
        <v>0</v>
      </c>
      <c r="KK118" s="185">
        <v>0</v>
      </c>
      <c r="KL118" s="185">
        <v>6.25E-2</v>
      </c>
      <c r="KM118" s="184">
        <v>32</v>
      </c>
      <c r="KN118" s="188">
        <v>0.94117647058823528</v>
      </c>
    </row>
    <row r="119" spans="1:300" s="150" customFormat="1" ht="24" customHeight="1" x14ac:dyDescent="0.25">
      <c r="A119" s="173" t="s">
        <v>232</v>
      </c>
      <c r="B119" s="174" t="s">
        <v>394</v>
      </c>
      <c r="C119" s="175" t="s">
        <v>8</v>
      </c>
      <c r="D119" s="175" t="s">
        <v>232</v>
      </c>
      <c r="E119" s="176">
        <v>24</v>
      </c>
      <c r="F119" s="177">
        <v>8.3333333333333329E-2</v>
      </c>
      <c r="G119" s="177">
        <v>0.91666666666666674</v>
      </c>
      <c r="H119" s="176">
        <v>24</v>
      </c>
      <c r="I119" s="177">
        <v>1</v>
      </c>
      <c r="J119" s="177">
        <v>0.68181818181818177</v>
      </c>
      <c r="K119" s="177">
        <v>0.31818181818181818</v>
      </c>
      <c r="L119" s="176">
        <v>22</v>
      </c>
      <c r="M119" s="177">
        <v>0.91666666666666663</v>
      </c>
      <c r="N119" s="177">
        <v>0.64705882352941191</v>
      </c>
      <c r="O119" s="177">
        <v>0.35294117647058826</v>
      </c>
      <c r="P119" s="176">
        <v>17</v>
      </c>
      <c r="Q119" s="177">
        <v>0.70833333333333337</v>
      </c>
      <c r="R119" s="177">
        <v>0.86956521739130432</v>
      </c>
      <c r="S119" s="177">
        <v>0</v>
      </c>
      <c r="T119" s="177">
        <v>0</v>
      </c>
      <c r="U119" s="177">
        <v>4.3478260869565216E-2</v>
      </c>
      <c r="V119" s="177">
        <v>0</v>
      </c>
      <c r="W119" s="177">
        <v>4.3478260869565216E-2</v>
      </c>
      <c r="X119" s="177">
        <v>0</v>
      </c>
      <c r="Y119" s="177">
        <v>0.21739130434782608</v>
      </c>
      <c r="Z119" s="177">
        <v>0.17391304347826086</v>
      </c>
      <c r="AA119" s="177">
        <v>0</v>
      </c>
      <c r="AB119" s="177">
        <v>0</v>
      </c>
      <c r="AC119" s="177">
        <v>0</v>
      </c>
      <c r="AD119" s="176">
        <v>23</v>
      </c>
      <c r="AE119" s="177">
        <v>0.95833333333333337</v>
      </c>
      <c r="AF119" s="177">
        <v>0.95833333333333337</v>
      </c>
      <c r="AG119" s="176">
        <v>23</v>
      </c>
      <c r="AH119" s="177">
        <v>0.58333333333333337</v>
      </c>
      <c r="AI119" s="177">
        <v>0</v>
      </c>
      <c r="AJ119" s="177">
        <v>0.16666666666666666</v>
      </c>
      <c r="AK119" s="177">
        <v>0.91666666666666674</v>
      </c>
      <c r="AL119" s="177">
        <v>0.41666666666666669</v>
      </c>
      <c r="AM119" s="177">
        <v>0.16666666666666666</v>
      </c>
      <c r="AN119" s="177">
        <v>0.5</v>
      </c>
      <c r="AO119" s="177">
        <v>0.20833333333333334</v>
      </c>
      <c r="AP119" s="177">
        <v>0.25</v>
      </c>
      <c r="AQ119" s="177">
        <v>4.1666666666666664E-2</v>
      </c>
      <c r="AR119" s="176">
        <v>24</v>
      </c>
      <c r="AS119" s="177">
        <v>1</v>
      </c>
      <c r="AT119" s="178">
        <v>9.2083333333333339</v>
      </c>
      <c r="AU119" s="176">
        <v>24</v>
      </c>
      <c r="AV119" s="177">
        <v>1</v>
      </c>
      <c r="AW119" s="178">
        <v>9.7083333333333339</v>
      </c>
      <c r="AX119" s="176">
        <v>24</v>
      </c>
      <c r="AY119" s="177">
        <v>1</v>
      </c>
      <c r="AZ119" s="178">
        <v>9.7083333333333321</v>
      </c>
      <c r="BA119" s="176">
        <v>24</v>
      </c>
      <c r="BB119" s="177">
        <v>1</v>
      </c>
      <c r="BC119" s="177">
        <v>0.37499999999999994</v>
      </c>
      <c r="BD119" s="177">
        <v>0.37499999999999994</v>
      </c>
      <c r="BE119" s="177">
        <v>0.125</v>
      </c>
      <c r="BF119" s="177">
        <v>8.3333333333333329E-2</v>
      </c>
      <c r="BG119" s="177">
        <v>4.1666666666666664E-2</v>
      </c>
      <c r="BH119" s="176">
        <v>24</v>
      </c>
      <c r="BI119" s="177">
        <v>1</v>
      </c>
      <c r="BJ119" s="177">
        <v>0.54166666666666663</v>
      </c>
      <c r="BK119" s="177">
        <v>0.29166666666666669</v>
      </c>
      <c r="BL119" s="177">
        <v>0.125</v>
      </c>
      <c r="BM119" s="177">
        <v>4.1666666666666664E-2</v>
      </c>
      <c r="BN119" s="177">
        <v>0</v>
      </c>
      <c r="BO119" s="176">
        <v>24</v>
      </c>
      <c r="BP119" s="177">
        <v>1</v>
      </c>
      <c r="BQ119" s="177">
        <v>0.79166666666666674</v>
      </c>
      <c r="BR119" s="177">
        <v>0.125</v>
      </c>
      <c r="BS119" s="177">
        <v>4.1666666666666664E-2</v>
      </c>
      <c r="BT119" s="177">
        <v>4.1666666666666664E-2</v>
      </c>
      <c r="BU119" s="177">
        <v>0</v>
      </c>
      <c r="BV119" s="176">
        <v>24</v>
      </c>
      <c r="BW119" s="177">
        <v>1</v>
      </c>
      <c r="BX119" s="177">
        <v>0.5</v>
      </c>
      <c r="BY119" s="177">
        <v>0.33333333333333331</v>
      </c>
      <c r="BZ119" s="177">
        <v>8.3333333333333329E-2</v>
      </c>
      <c r="CA119" s="177">
        <v>8.3333333333333329E-2</v>
      </c>
      <c r="CB119" s="177">
        <v>0</v>
      </c>
      <c r="CC119" s="176">
        <v>24</v>
      </c>
      <c r="CD119" s="177">
        <v>1</v>
      </c>
      <c r="CE119" s="177">
        <v>0.625</v>
      </c>
      <c r="CF119" s="177">
        <v>0.29166666666666669</v>
      </c>
      <c r="CG119" s="177">
        <v>0</v>
      </c>
      <c r="CH119" s="177">
        <v>8.3333333333333329E-2</v>
      </c>
      <c r="CI119" s="177">
        <v>0</v>
      </c>
      <c r="CJ119" s="176">
        <v>24</v>
      </c>
      <c r="CK119" s="177">
        <v>1</v>
      </c>
      <c r="CL119" s="177">
        <v>0.74999999999999989</v>
      </c>
      <c r="CM119" s="177">
        <v>0.16666666666666666</v>
      </c>
      <c r="CN119" s="177">
        <v>0</v>
      </c>
      <c r="CO119" s="177">
        <v>8.3333333333333329E-2</v>
      </c>
      <c r="CP119" s="177">
        <v>0</v>
      </c>
      <c r="CQ119" s="176">
        <v>24</v>
      </c>
      <c r="CR119" s="177">
        <v>1</v>
      </c>
      <c r="CS119" s="177">
        <v>0.25</v>
      </c>
      <c r="CT119" s="177">
        <v>0</v>
      </c>
      <c r="CU119" s="177">
        <v>0.5</v>
      </c>
      <c r="CV119" s="177">
        <v>0</v>
      </c>
      <c r="CW119" s="177">
        <v>0.25</v>
      </c>
      <c r="CX119" s="176">
        <v>4</v>
      </c>
      <c r="CY119" s="177">
        <v>0.16666666666666666</v>
      </c>
      <c r="CZ119" s="177">
        <v>0</v>
      </c>
      <c r="DA119" s="177">
        <v>0</v>
      </c>
      <c r="DB119" s="177">
        <v>1</v>
      </c>
      <c r="DC119" s="177">
        <v>0</v>
      </c>
      <c r="DD119" s="177">
        <v>0</v>
      </c>
      <c r="DE119" s="176">
        <v>2</v>
      </c>
      <c r="DF119" s="177">
        <v>8.3333333333333329E-2</v>
      </c>
      <c r="DG119" s="177">
        <v>0.2</v>
      </c>
      <c r="DH119" s="177">
        <v>0.4</v>
      </c>
      <c r="DI119" s="177">
        <v>0</v>
      </c>
      <c r="DJ119" s="177">
        <v>0.2</v>
      </c>
      <c r="DK119" s="177">
        <v>0.2</v>
      </c>
      <c r="DL119" s="176">
        <v>5</v>
      </c>
      <c r="DM119" s="177">
        <v>0.20833333333333334</v>
      </c>
      <c r="DN119" s="177">
        <v>0.2</v>
      </c>
      <c r="DO119" s="177">
        <v>0.4</v>
      </c>
      <c r="DP119" s="177">
        <v>0.2</v>
      </c>
      <c r="DQ119" s="177">
        <v>0</v>
      </c>
      <c r="DR119" s="177">
        <v>0.2</v>
      </c>
      <c r="DS119" s="176">
        <v>5</v>
      </c>
      <c r="DT119" s="177">
        <v>0.20833333333333334</v>
      </c>
      <c r="DU119" s="177">
        <v>0.41666666666666669</v>
      </c>
      <c r="DV119" s="177">
        <v>0.25</v>
      </c>
      <c r="DW119" s="177">
        <v>0.16666666666666666</v>
      </c>
      <c r="DX119" s="177">
        <v>8.3333333333333329E-2</v>
      </c>
      <c r="DY119" s="177">
        <v>8.3333333333333329E-2</v>
      </c>
      <c r="DZ119" s="176">
        <v>12</v>
      </c>
      <c r="EA119" s="177">
        <v>0.5</v>
      </c>
      <c r="EB119" s="177">
        <v>0.4</v>
      </c>
      <c r="EC119" s="177">
        <v>0.2</v>
      </c>
      <c r="ED119" s="177">
        <v>0.2</v>
      </c>
      <c r="EE119" s="177">
        <v>0</v>
      </c>
      <c r="EF119" s="177">
        <v>0.2</v>
      </c>
      <c r="EG119" s="176">
        <v>5</v>
      </c>
      <c r="EH119" s="177">
        <v>0.20833333333333334</v>
      </c>
      <c r="EI119" s="177">
        <v>0.78260869565217384</v>
      </c>
      <c r="EJ119" s="177">
        <v>0.13043478260869565</v>
      </c>
      <c r="EK119" s="177">
        <v>4.3478260869565216E-2</v>
      </c>
      <c r="EL119" s="177">
        <v>4.3478260869565216E-2</v>
      </c>
      <c r="EM119" s="177">
        <v>0</v>
      </c>
      <c r="EN119" s="176">
        <v>23</v>
      </c>
      <c r="EO119" s="177">
        <v>0.95833333333333337</v>
      </c>
      <c r="EP119" s="177">
        <v>0.33333333333333331</v>
      </c>
      <c r="EQ119" s="177">
        <v>0.16666666666666666</v>
      </c>
      <c r="ER119" s="177">
        <v>0.16666666666666666</v>
      </c>
      <c r="ES119" s="177">
        <v>0.16666666666666666</v>
      </c>
      <c r="ET119" s="177">
        <v>0.16666666666666666</v>
      </c>
      <c r="EU119" s="176">
        <v>6</v>
      </c>
      <c r="EV119" s="177">
        <v>0.25</v>
      </c>
      <c r="EW119" s="177">
        <v>0.44444444444444448</v>
      </c>
      <c r="EX119" s="177">
        <v>0.33333333333333337</v>
      </c>
      <c r="EY119" s="177">
        <v>0.11111111111111112</v>
      </c>
      <c r="EZ119" s="177">
        <v>0</v>
      </c>
      <c r="FA119" s="177">
        <v>0.11111111111111112</v>
      </c>
      <c r="FB119" s="176">
        <v>9</v>
      </c>
      <c r="FC119" s="177">
        <v>0.375</v>
      </c>
      <c r="FD119" s="177">
        <v>0.5</v>
      </c>
      <c r="FE119" s="177">
        <v>0.22222222222222224</v>
      </c>
      <c r="FF119" s="177">
        <v>0.16666666666666669</v>
      </c>
      <c r="FG119" s="177">
        <v>5.5555555555555559E-2</v>
      </c>
      <c r="FH119" s="177">
        <v>5.5555555555555559E-2</v>
      </c>
      <c r="FI119" s="176">
        <v>18</v>
      </c>
      <c r="FJ119" s="177">
        <v>0.75</v>
      </c>
      <c r="FK119" s="177">
        <v>0.8571428571428571</v>
      </c>
      <c r="FL119" s="177">
        <v>4.7619047619047623E-2</v>
      </c>
      <c r="FM119" s="177">
        <v>9.5238095238095247E-2</v>
      </c>
      <c r="FN119" s="177">
        <v>0</v>
      </c>
      <c r="FO119" s="177">
        <v>0</v>
      </c>
      <c r="FP119" s="176">
        <v>21</v>
      </c>
      <c r="FQ119" s="177">
        <v>0.875</v>
      </c>
      <c r="FR119" s="177">
        <v>0</v>
      </c>
      <c r="FS119" s="177">
        <v>0</v>
      </c>
      <c r="FT119" s="177">
        <v>1</v>
      </c>
      <c r="FU119" s="177">
        <v>0</v>
      </c>
      <c r="FV119" s="177">
        <v>0</v>
      </c>
      <c r="FW119" s="176">
        <v>1</v>
      </c>
      <c r="FX119" s="177">
        <v>4.1666666666666664E-2</v>
      </c>
      <c r="FY119" s="177">
        <v>0.25</v>
      </c>
      <c r="FZ119" s="177">
        <v>0.5</v>
      </c>
      <c r="GA119" s="177">
        <v>0.25</v>
      </c>
      <c r="GB119" s="177">
        <v>0</v>
      </c>
      <c r="GC119" s="177">
        <v>0</v>
      </c>
      <c r="GD119" s="176">
        <v>8</v>
      </c>
      <c r="GE119" s="177">
        <v>0.33333333333333331</v>
      </c>
      <c r="GF119" s="177">
        <v>0</v>
      </c>
      <c r="GG119" s="177">
        <v>0</v>
      </c>
      <c r="GH119" s="177">
        <v>0.5</v>
      </c>
      <c r="GI119" s="177">
        <v>0.5</v>
      </c>
      <c r="GJ119" s="177">
        <v>0</v>
      </c>
      <c r="GK119" s="176">
        <v>2</v>
      </c>
      <c r="GL119" s="177">
        <v>8.3333333333333329E-2</v>
      </c>
      <c r="GM119" s="179" t="s">
        <v>232</v>
      </c>
      <c r="GN119" s="179" t="s">
        <v>232</v>
      </c>
      <c r="GO119" s="179" t="s">
        <v>232</v>
      </c>
      <c r="GP119" s="179" t="s">
        <v>232</v>
      </c>
      <c r="GQ119" s="179" t="s">
        <v>232</v>
      </c>
      <c r="GR119" s="176">
        <v>0</v>
      </c>
      <c r="GS119" s="177">
        <v>0</v>
      </c>
      <c r="GT119" s="179" t="s">
        <v>232</v>
      </c>
      <c r="GU119" s="179" t="s">
        <v>232</v>
      </c>
      <c r="GV119" s="179" t="s">
        <v>232</v>
      </c>
      <c r="GW119" s="179" t="s">
        <v>232</v>
      </c>
      <c r="GX119" s="179" t="s">
        <v>232</v>
      </c>
      <c r="GY119" s="176">
        <v>0</v>
      </c>
      <c r="GZ119" s="177">
        <v>0</v>
      </c>
      <c r="HA119" s="179" t="s">
        <v>232</v>
      </c>
      <c r="HB119" s="179" t="s">
        <v>232</v>
      </c>
      <c r="HC119" s="179" t="s">
        <v>232</v>
      </c>
      <c r="HD119" s="179" t="s">
        <v>232</v>
      </c>
      <c r="HE119" s="179" t="s">
        <v>232</v>
      </c>
      <c r="HF119" s="176">
        <v>0</v>
      </c>
      <c r="HG119" s="177">
        <v>0</v>
      </c>
      <c r="HH119" s="178">
        <v>8.7272727272727266</v>
      </c>
      <c r="HI119" s="176">
        <v>22</v>
      </c>
      <c r="HJ119" s="177">
        <v>0.91666666666666663</v>
      </c>
      <c r="HK119" s="177">
        <v>0.16666666666666666</v>
      </c>
      <c r="HL119" s="177">
        <v>0.79166666666666674</v>
      </c>
      <c r="HM119" s="177">
        <v>4.1666666666666664E-2</v>
      </c>
      <c r="HN119" s="177">
        <v>0</v>
      </c>
      <c r="HO119" s="177">
        <v>0</v>
      </c>
      <c r="HP119" s="176">
        <v>24</v>
      </c>
      <c r="HQ119" s="177">
        <v>1</v>
      </c>
      <c r="HR119" s="177">
        <v>0.52380952380952384</v>
      </c>
      <c r="HS119" s="177">
        <v>4.7619047619047623E-2</v>
      </c>
      <c r="HT119" s="177">
        <v>0.19047619047619049</v>
      </c>
      <c r="HU119" s="177">
        <v>0.23809523809523811</v>
      </c>
      <c r="HV119" s="177">
        <v>4.7619047619047623E-2</v>
      </c>
      <c r="HW119" s="177">
        <v>0.14285714285714288</v>
      </c>
      <c r="HX119" s="177">
        <v>9.5238095238095247E-2</v>
      </c>
      <c r="HY119" s="177">
        <v>9.5238095238095247E-2</v>
      </c>
      <c r="HZ119" s="177">
        <v>9.5238095238095247E-2</v>
      </c>
      <c r="IA119" s="177">
        <v>0.14285714285714288</v>
      </c>
      <c r="IB119" s="176">
        <v>21</v>
      </c>
      <c r="IC119" s="177">
        <v>0.875</v>
      </c>
      <c r="ID119" s="178">
        <v>5.4090909090909083</v>
      </c>
      <c r="IE119" s="176">
        <v>22</v>
      </c>
      <c r="IF119" s="177">
        <v>0.91666666666666663</v>
      </c>
      <c r="IG119" s="177">
        <v>0.5</v>
      </c>
      <c r="IH119" s="177">
        <v>1</v>
      </c>
      <c r="II119" s="177">
        <v>0</v>
      </c>
      <c r="IJ119" s="176">
        <v>24</v>
      </c>
      <c r="IK119" s="177">
        <v>1</v>
      </c>
      <c r="IL119" s="177">
        <v>1</v>
      </c>
      <c r="IM119" s="177">
        <v>0</v>
      </c>
      <c r="IN119" s="176">
        <v>9</v>
      </c>
      <c r="IO119" s="177">
        <v>0.375</v>
      </c>
      <c r="IP119" s="177">
        <v>0.92857142857142849</v>
      </c>
      <c r="IQ119" s="177">
        <v>7.1428571428571425E-2</v>
      </c>
      <c r="IR119" s="176">
        <v>14</v>
      </c>
      <c r="IS119" s="177">
        <v>0.58333333333333337</v>
      </c>
      <c r="IT119" s="177">
        <v>1</v>
      </c>
      <c r="IU119" s="177">
        <v>0</v>
      </c>
      <c r="IV119" s="176">
        <v>23</v>
      </c>
      <c r="IW119" s="177">
        <v>0.95833333333333337</v>
      </c>
      <c r="IX119" s="177">
        <v>1</v>
      </c>
      <c r="IY119" s="177">
        <v>0</v>
      </c>
      <c r="IZ119" s="176">
        <v>22</v>
      </c>
      <c r="JA119" s="177">
        <v>0.91666666666666663</v>
      </c>
      <c r="JB119" s="177">
        <v>0.29166666666666669</v>
      </c>
      <c r="JC119" s="177">
        <v>0.37499999999999994</v>
      </c>
      <c r="JD119" s="177">
        <v>0.625</v>
      </c>
      <c r="JE119" s="176">
        <v>24</v>
      </c>
      <c r="JF119" s="177">
        <v>1</v>
      </c>
      <c r="JG119" s="177">
        <v>4.7619047619047623E-2</v>
      </c>
      <c r="JH119" s="177">
        <v>0.28571428571428575</v>
      </c>
      <c r="JI119" s="177">
        <v>0.28571428571428575</v>
      </c>
      <c r="JJ119" s="177">
        <v>0.38095238095238099</v>
      </c>
      <c r="JK119" s="177">
        <v>0</v>
      </c>
      <c r="JL119" s="176">
        <v>21</v>
      </c>
      <c r="JM119" s="177">
        <v>0.875</v>
      </c>
      <c r="JN119" s="176">
        <v>14</v>
      </c>
      <c r="JO119" s="177">
        <v>0.58333333333333337</v>
      </c>
      <c r="JP119" s="179">
        <v>0</v>
      </c>
      <c r="JQ119" s="179">
        <v>0.33333333333333331</v>
      </c>
      <c r="JR119" s="179">
        <v>0</v>
      </c>
      <c r="JS119" s="179">
        <v>0.33333333333333331</v>
      </c>
      <c r="JT119" s="179">
        <v>0.33333333333333331</v>
      </c>
      <c r="JU119" s="176">
        <v>6</v>
      </c>
      <c r="JV119" s="177">
        <v>0.25</v>
      </c>
      <c r="JW119" s="177">
        <v>0</v>
      </c>
      <c r="JX119" s="177">
        <v>0</v>
      </c>
      <c r="JY119" s="177">
        <v>4.3478260869565216E-2</v>
      </c>
      <c r="JZ119" s="177">
        <v>0.95652173913043481</v>
      </c>
      <c r="KA119" s="177">
        <v>0</v>
      </c>
      <c r="KB119" s="176">
        <v>23</v>
      </c>
      <c r="KC119" s="177">
        <v>0.95833333333333337</v>
      </c>
      <c r="KD119" s="177">
        <v>0.94444444444444453</v>
      </c>
      <c r="KE119" s="177">
        <v>5.5555555555555559E-2</v>
      </c>
      <c r="KF119" s="177">
        <v>0</v>
      </c>
      <c r="KG119" s="177">
        <v>0</v>
      </c>
      <c r="KH119" s="177">
        <v>0</v>
      </c>
      <c r="KI119" s="177">
        <v>0</v>
      </c>
      <c r="KJ119" s="177">
        <v>0</v>
      </c>
      <c r="KK119" s="177">
        <v>0</v>
      </c>
      <c r="KL119" s="177">
        <v>0</v>
      </c>
      <c r="KM119" s="176">
        <v>18</v>
      </c>
      <c r="KN119" s="180">
        <v>0.75</v>
      </c>
    </row>
    <row r="120" spans="1:300" s="150" customFormat="1" ht="24" customHeight="1" x14ac:dyDescent="0.25">
      <c r="A120" s="189" t="s">
        <v>232</v>
      </c>
      <c r="B120" s="190" t="s">
        <v>395</v>
      </c>
      <c r="C120" s="191" t="s">
        <v>232</v>
      </c>
      <c r="D120" s="191" t="s">
        <v>232</v>
      </c>
      <c r="E120" s="192">
        <v>8150</v>
      </c>
      <c r="F120" s="193">
        <v>0.17080705069634727</v>
      </c>
      <c r="G120" s="193">
        <v>0.82919294930365273</v>
      </c>
      <c r="H120" s="192">
        <v>7750</v>
      </c>
      <c r="I120" s="193">
        <v>0.95092024539877296</v>
      </c>
      <c r="J120" s="193">
        <v>0.82928800606570785</v>
      </c>
      <c r="K120" s="193">
        <v>0.17071199393429207</v>
      </c>
      <c r="L120" s="192">
        <v>6414</v>
      </c>
      <c r="M120" s="193">
        <v>0.78699386503067481</v>
      </c>
      <c r="N120" s="193">
        <v>0.58019182279686332</v>
      </c>
      <c r="O120" s="193">
        <v>0.41980817720313679</v>
      </c>
      <c r="P120" s="192">
        <v>6048</v>
      </c>
      <c r="Q120" s="193">
        <v>0.7420858895705521</v>
      </c>
      <c r="R120" s="193">
        <v>0.2611178634953889</v>
      </c>
      <c r="S120" s="193">
        <v>0.10371461712722821</v>
      </c>
      <c r="T120" s="193">
        <v>0.40887981695220332</v>
      </c>
      <c r="U120" s="193">
        <v>8.6347853669542465E-2</v>
      </c>
      <c r="V120" s="193">
        <v>0.29909618269174321</v>
      </c>
      <c r="W120" s="193">
        <v>4.6732444154317272E-2</v>
      </c>
      <c r="X120" s="193">
        <v>3.1051207139355833E-2</v>
      </c>
      <c r="Y120" s="193">
        <v>8.7372328463850832E-2</v>
      </c>
      <c r="Z120" s="193">
        <v>0.10454648996882805</v>
      </c>
      <c r="AA120" s="193">
        <v>5.5156867298173547E-2</v>
      </c>
      <c r="AB120" s="193">
        <v>1.9597437398937989E-2</v>
      </c>
      <c r="AC120" s="193">
        <v>9.2982702004760581E-2</v>
      </c>
      <c r="AD120" s="192">
        <v>7763</v>
      </c>
      <c r="AE120" s="193">
        <v>0.95251533742331285</v>
      </c>
      <c r="AF120" s="193">
        <v>0.73730061349693254</v>
      </c>
      <c r="AG120" s="192">
        <v>6009</v>
      </c>
      <c r="AH120" s="193">
        <v>0.50195835629028451</v>
      </c>
      <c r="AI120" s="193">
        <v>0.30435500934926879</v>
      </c>
      <c r="AJ120" s="193">
        <v>0.12475155444261667</v>
      </c>
      <c r="AK120" s="193">
        <v>0.26517825919962423</v>
      </c>
      <c r="AL120" s="193">
        <v>0.45883248354727951</v>
      </c>
      <c r="AM120" s="193">
        <v>0.39311403748584806</v>
      </c>
      <c r="AN120" s="193">
        <v>0.32861345971379857</v>
      </c>
      <c r="AO120" s="193">
        <v>0.15113001218962072</v>
      </c>
      <c r="AP120" s="193">
        <v>0.12459478963512484</v>
      </c>
      <c r="AQ120" s="193">
        <v>0.10717961189062555</v>
      </c>
      <c r="AR120" s="192">
        <v>7228</v>
      </c>
      <c r="AS120" s="193">
        <v>0.88687116564417179</v>
      </c>
      <c r="AT120" s="194">
        <v>9.630480725300508</v>
      </c>
      <c r="AU120" s="192">
        <v>7470</v>
      </c>
      <c r="AV120" s="193">
        <v>0.91656441717791415</v>
      </c>
      <c r="AW120" s="194">
        <v>9.7521261846787333</v>
      </c>
      <c r="AX120" s="192">
        <v>7455</v>
      </c>
      <c r="AY120" s="193">
        <v>0.91472392638036815</v>
      </c>
      <c r="AZ120" s="194">
        <v>9.7481000414536538</v>
      </c>
      <c r="BA120" s="192">
        <v>7237</v>
      </c>
      <c r="BB120" s="193">
        <v>0.88797546012269934</v>
      </c>
      <c r="BC120" s="193">
        <v>0.58616839320407488</v>
      </c>
      <c r="BD120" s="193">
        <v>0.2959060996677586</v>
      </c>
      <c r="BE120" s="193">
        <v>5.7956096560914397E-2</v>
      </c>
      <c r="BF120" s="193">
        <v>5.0565428247066418E-2</v>
      </c>
      <c r="BG120" s="193">
        <v>9.4039823201855777E-3</v>
      </c>
      <c r="BH120" s="192">
        <v>7748</v>
      </c>
      <c r="BI120" s="193">
        <v>0.95067484662576685</v>
      </c>
      <c r="BJ120" s="193">
        <v>0.8159783131478584</v>
      </c>
      <c r="BK120" s="193">
        <v>0.14353656538929496</v>
      </c>
      <c r="BL120" s="193">
        <v>2.8093528356624976E-2</v>
      </c>
      <c r="BM120" s="193">
        <v>1.1107096279990635E-2</v>
      </c>
      <c r="BN120" s="193">
        <v>1.2844968262305755E-3</v>
      </c>
      <c r="BO120" s="192">
        <v>7652</v>
      </c>
      <c r="BP120" s="193">
        <v>0.93889570552147239</v>
      </c>
      <c r="BQ120" s="193">
        <v>0.76951363892404567</v>
      </c>
      <c r="BR120" s="193">
        <v>0.17858243759202339</v>
      </c>
      <c r="BS120" s="193">
        <v>4.4255542010741326E-2</v>
      </c>
      <c r="BT120" s="193">
        <v>6.2647303253540124E-3</v>
      </c>
      <c r="BU120" s="193">
        <v>1.3836511478365573E-3</v>
      </c>
      <c r="BV120" s="192">
        <v>7828</v>
      </c>
      <c r="BW120" s="193">
        <v>0.9604907975460123</v>
      </c>
      <c r="BX120" s="193">
        <v>0.82024187786984026</v>
      </c>
      <c r="BY120" s="193">
        <v>0.14304784985732472</v>
      </c>
      <c r="BZ120" s="193">
        <v>3.0708520355008331E-2</v>
      </c>
      <c r="CA120" s="193">
        <v>4.9992943436241192E-3</v>
      </c>
      <c r="CB120" s="193">
        <v>1.0024575742023937E-3</v>
      </c>
      <c r="CC120" s="192">
        <v>7823</v>
      </c>
      <c r="CD120" s="193">
        <v>0.95987730061349696</v>
      </c>
      <c r="CE120" s="193">
        <v>0.70047127791323183</v>
      </c>
      <c r="CF120" s="193">
        <v>0.21658969919717286</v>
      </c>
      <c r="CG120" s="193">
        <v>5.2964225026111297E-2</v>
      </c>
      <c r="CH120" s="193">
        <v>2.3759911602765197E-2</v>
      </c>
      <c r="CI120" s="193">
        <v>6.2148862607181894E-3</v>
      </c>
      <c r="CJ120" s="192">
        <v>7137</v>
      </c>
      <c r="CK120" s="193">
        <v>0.87570552147239267</v>
      </c>
      <c r="CL120" s="193">
        <v>0.84422405661287536</v>
      </c>
      <c r="CM120" s="193">
        <v>0.12341704578583954</v>
      </c>
      <c r="CN120" s="193">
        <v>2.7393594725987205E-2</v>
      </c>
      <c r="CO120" s="193">
        <v>3.5074408041255792E-3</v>
      </c>
      <c r="CP120" s="193">
        <v>1.457862071172834E-3</v>
      </c>
      <c r="CQ120" s="192">
        <v>7765</v>
      </c>
      <c r="CR120" s="193">
        <v>0.95276073619631907</v>
      </c>
      <c r="CS120" s="193">
        <v>0.77842597413737968</v>
      </c>
      <c r="CT120" s="193">
        <v>0.17756708332054694</v>
      </c>
      <c r="CU120" s="193">
        <v>2.8784859235438286E-2</v>
      </c>
      <c r="CV120" s="193">
        <v>1.0719168927605808E-2</v>
      </c>
      <c r="CW120" s="193">
        <v>4.5029143790288233E-3</v>
      </c>
      <c r="CX120" s="192">
        <v>4192</v>
      </c>
      <c r="CY120" s="193">
        <v>0.5143558282208589</v>
      </c>
      <c r="CZ120" s="193">
        <v>0.52726132779001944</v>
      </c>
      <c r="DA120" s="193">
        <v>0.32682313423083587</v>
      </c>
      <c r="DB120" s="193">
        <v>9.0092775581145992E-2</v>
      </c>
      <c r="DC120" s="193">
        <v>4.2477325706563845E-2</v>
      </c>
      <c r="DD120" s="193">
        <v>1.3345436691435134E-2</v>
      </c>
      <c r="DE120" s="192">
        <v>3750</v>
      </c>
      <c r="DF120" s="193">
        <v>0.46012269938650308</v>
      </c>
      <c r="DG120" s="193">
        <v>0.47204764701674934</v>
      </c>
      <c r="DH120" s="193">
        <v>0.36933975333315322</v>
      </c>
      <c r="DI120" s="193">
        <v>0.10826542342102982</v>
      </c>
      <c r="DJ120" s="193">
        <v>4.3846654298304748E-2</v>
      </c>
      <c r="DK120" s="193">
        <v>6.500521930763014E-3</v>
      </c>
      <c r="DL120" s="192">
        <v>4080</v>
      </c>
      <c r="DM120" s="193">
        <v>0.50061349693251533</v>
      </c>
      <c r="DN120" s="193">
        <v>0.49835392721102606</v>
      </c>
      <c r="DO120" s="193">
        <v>0.3655855516065068</v>
      </c>
      <c r="DP120" s="193">
        <v>0.10118413688709237</v>
      </c>
      <c r="DQ120" s="193">
        <v>2.9366255726691017E-2</v>
      </c>
      <c r="DR120" s="193">
        <v>5.5101285686831375E-3</v>
      </c>
      <c r="DS120" s="192">
        <v>4078</v>
      </c>
      <c r="DT120" s="193">
        <v>0.50036809815950922</v>
      </c>
      <c r="DU120" s="193">
        <v>0.53450579120442798</v>
      </c>
      <c r="DV120" s="193">
        <v>0.34850516556744132</v>
      </c>
      <c r="DW120" s="193">
        <v>0.10136345896969655</v>
      </c>
      <c r="DX120" s="193">
        <v>1.2257663502188189E-2</v>
      </c>
      <c r="DY120" s="193">
        <v>3.3679207562458792E-3</v>
      </c>
      <c r="DZ120" s="192">
        <v>3080</v>
      </c>
      <c r="EA120" s="193">
        <v>0.37791411042944784</v>
      </c>
      <c r="EB120" s="193">
        <v>0.54771489811952467</v>
      </c>
      <c r="EC120" s="193">
        <v>0.33238466064788474</v>
      </c>
      <c r="ED120" s="193">
        <v>0.1016377963978885</v>
      </c>
      <c r="EE120" s="193">
        <v>1.437610754817399E-2</v>
      </c>
      <c r="EF120" s="193">
        <v>3.8865372865278668E-3</v>
      </c>
      <c r="EG120" s="192">
        <v>2850</v>
      </c>
      <c r="EH120" s="193">
        <v>0.34969325153374231</v>
      </c>
      <c r="EI120" s="193">
        <v>0.84213115390158444</v>
      </c>
      <c r="EJ120" s="193">
        <v>0.13553273255456175</v>
      </c>
      <c r="EK120" s="193">
        <v>1.6145817570445919E-2</v>
      </c>
      <c r="EL120" s="193">
        <v>5.2056614398731512E-3</v>
      </c>
      <c r="EM120" s="193">
        <v>9.8463453353465858E-4</v>
      </c>
      <c r="EN120" s="192">
        <v>7716</v>
      </c>
      <c r="EO120" s="193">
        <v>0.94674846625766873</v>
      </c>
      <c r="EP120" s="193">
        <v>0.68437580847803514</v>
      </c>
      <c r="EQ120" s="193">
        <v>0.24836972240374311</v>
      </c>
      <c r="ER120" s="193">
        <v>5.5985307388251908E-2</v>
      </c>
      <c r="ES120" s="193">
        <v>9.6638828519341434E-3</v>
      </c>
      <c r="ET120" s="193">
        <v>1.6052788780356144E-3</v>
      </c>
      <c r="EU120" s="192">
        <v>4067</v>
      </c>
      <c r="EV120" s="193">
        <v>0.49901840490797544</v>
      </c>
      <c r="EW120" s="193">
        <v>0.69175022459353008</v>
      </c>
      <c r="EX120" s="193">
        <v>0.24068766915825929</v>
      </c>
      <c r="EY120" s="193">
        <v>6.3438860275740805E-2</v>
      </c>
      <c r="EZ120" s="193">
        <v>2.9317433173043114E-3</v>
      </c>
      <c r="FA120" s="193">
        <v>1.1915026551650031E-3</v>
      </c>
      <c r="FB120" s="192">
        <v>3752</v>
      </c>
      <c r="FC120" s="193">
        <v>0.46036809815950919</v>
      </c>
      <c r="FD120" s="193">
        <v>0.72650630377833991</v>
      </c>
      <c r="FE120" s="193">
        <v>0.21099843998505166</v>
      </c>
      <c r="FF120" s="193">
        <v>4.2397193666138699E-2</v>
      </c>
      <c r="FG120" s="193">
        <v>1.6315565366946054E-2</v>
      </c>
      <c r="FH120" s="193">
        <v>3.7824972035237102E-3</v>
      </c>
      <c r="FI120" s="192">
        <v>5370</v>
      </c>
      <c r="FJ120" s="193">
        <v>0.65889570552147236</v>
      </c>
      <c r="FK120" s="193">
        <v>0.76937096402535388</v>
      </c>
      <c r="FL120" s="193">
        <v>0.18368769743524097</v>
      </c>
      <c r="FM120" s="193">
        <v>3.4839701157714023E-2</v>
      </c>
      <c r="FN120" s="193">
        <v>8.8914268413298539E-3</v>
      </c>
      <c r="FO120" s="193">
        <v>3.2102105403610769E-3</v>
      </c>
      <c r="FP120" s="192">
        <v>5245</v>
      </c>
      <c r="FQ120" s="193">
        <v>0.64355828220858891</v>
      </c>
      <c r="FR120" s="193">
        <v>0.62934227432807199</v>
      </c>
      <c r="FS120" s="193">
        <v>0.24907014019922688</v>
      </c>
      <c r="FT120" s="193">
        <v>8.1934884654389556E-2</v>
      </c>
      <c r="FU120" s="193">
        <v>3.1029251026499789E-2</v>
      </c>
      <c r="FV120" s="193">
        <v>8.6234497918120396E-3</v>
      </c>
      <c r="FW120" s="192">
        <v>2812</v>
      </c>
      <c r="FX120" s="193">
        <v>0.34503067484662575</v>
      </c>
      <c r="FY120" s="193">
        <v>0.67543641323363546</v>
      </c>
      <c r="FZ120" s="193">
        <v>0.21066662708845255</v>
      </c>
      <c r="GA120" s="193">
        <v>7.4367776141799791E-2</v>
      </c>
      <c r="GB120" s="193">
        <v>2.8661960993661608E-2</v>
      </c>
      <c r="GC120" s="193">
        <v>1.0867222542450494E-2</v>
      </c>
      <c r="GD120" s="192">
        <v>2668</v>
      </c>
      <c r="GE120" s="193">
        <v>0.32736196319018407</v>
      </c>
      <c r="GF120" s="193">
        <v>0.69202284119126078</v>
      </c>
      <c r="GG120" s="193">
        <v>0.18795365004529968</v>
      </c>
      <c r="GH120" s="193">
        <v>7.7847194855874935E-2</v>
      </c>
      <c r="GI120" s="193">
        <v>2.3365395525233829E-2</v>
      </c>
      <c r="GJ120" s="193">
        <v>1.8810918382330625E-2</v>
      </c>
      <c r="GK120" s="192">
        <v>2755</v>
      </c>
      <c r="GL120" s="193">
        <v>0.33803680981595091</v>
      </c>
      <c r="GM120" s="195">
        <v>0.89844989419437704</v>
      </c>
      <c r="GN120" s="195">
        <v>8.2428701431689261E-2</v>
      </c>
      <c r="GO120" s="195">
        <v>1.1536627066279854E-2</v>
      </c>
      <c r="GP120" s="195">
        <v>6.1086058050375987E-3</v>
      </c>
      <c r="GQ120" s="195">
        <v>1.4761715026158568E-3</v>
      </c>
      <c r="GR120" s="192">
        <v>247</v>
      </c>
      <c r="GS120" s="193">
        <v>3.0306748466257669E-2</v>
      </c>
      <c r="GT120" s="195">
        <v>0.77469878508688172</v>
      </c>
      <c r="GU120" s="195">
        <v>0.1729132738038219</v>
      </c>
      <c r="GV120" s="195">
        <v>4.6341374899530677E-2</v>
      </c>
      <c r="GW120" s="195">
        <v>4.2669724935085291E-3</v>
      </c>
      <c r="GX120" s="195">
        <v>1.7795937162571863E-3</v>
      </c>
      <c r="GY120" s="192">
        <v>196</v>
      </c>
      <c r="GZ120" s="193">
        <v>2.4049079754601226E-2</v>
      </c>
      <c r="HA120" s="195">
        <v>0.78971705899541478</v>
      </c>
      <c r="HB120" s="195">
        <v>0.16542994809195383</v>
      </c>
      <c r="HC120" s="195">
        <v>4.0382705173574791E-2</v>
      </c>
      <c r="HD120" s="195">
        <v>3.5380933105256364E-3</v>
      </c>
      <c r="HE120" s="195">
        <v>9.3219442853090782E-4</v>
      </c>
      <c r="HF120" s="192">
        <v>181</v>
      </c>
      <c r="HG120" s="193">
        <v>2.2208588957055214E-2</v>
      </c>
      <c r="HH120" s="194">
        <v>9.3224449740642044</v>
      </c>
      <c r="HI120" s="192">
        <v>7158</v>
      </c>
      <c r="HJ120" s="193">
        <v>0.878282208588957</v>
      </c>
      <c r="HK120" s="193">
        <v>0.47264530510471148</v>
      </c>
      <c r="HL120" s="193">
        <v>0.37138489030380034</v>
      </c>
      <c r="HM120" s="193">
        <v>0.13449917156338798</v>
      </c>
      <c r="HN120" s="193">
        <v>1.5068809974420231E-2</v>
      </c>
      <c r="HO120" s="193">
        <v>6.4018230536798176E-3</v>
      </c>
      <c r="HP120" s="192">
        <v>7687</v>
      </c>
      <c r="HQ120" s="193">
        <v>0.94319018404907973</v>
      </c>
      <c r="HR120" s="193">
        <v>0.52087481325696583</v>
      </c>
      <c r="HS120" s="193">
        <v>4.5023259358525233E-2</v>
      </c>
      <c r="HT120" s="193">
        <v>7.9127649004130093E-2</v>
      </c>
      <c r="HU120" s="193">
        <v>0.15553534829595136</v>
      </c>
      <c r="HV120" s="193">
        <v>2.3540822256278324E-2</v>
      </c>
      <c r="HW120" s="193">
        <v>3.1615212102625849E-2</v>
      </c>
      <c r="HX120" s="193">
        <v>0.11949024315886904</v>
      </c>
      <c r="HY120" s="193">
        <v>8.4106809021679205E-2</v>
      </c>
      <c r="HZ120" s="193">
        <v>6.3408744465123956E-2</v>
      </c>
      <c r="IA120" s="193">
        <v>0.15005518138300647</v>
      </c>
      <c r="IB120" s="192">
        <v>7694</v>
      </c>
      <c r="IC120" s="193">
        <v>0.94404907975460117</v>
      </c>
      <c r="ID120" s="194">
        <v>3.1344981044997602</v>
      </c>
      <c r="IE120" s="192">
        <v>6079</v>
      </c>
      <c r="IF120" s="193">
        <v>0.74588957055214722</v>
      </c>
      <c r="IG120" s="193">
        <v>0.33435582822085891</v>
      </c>
      <c r="IH120" s="193">
        <v>0.99140222985367288</v>
      </c>
      <c r="II120" s="193">
        <v>8.5977701463272865E-3</v>
      </c>
      <c r="IJ120" s="192">
        <v>6843</v>
      </c>
      <c r="IK120" s="193">
        <v>0.83963190184049075</v>
      </c>
      <c r="IL120" s="193">
        <v>0.87739277528411552</v>
      </c>
      <c r="IM120" s="193">
        <v>0.12260722471588431</v>
      </c>
      <c r="IN120" s="192">
        <v>2890</v>
      </c>
      <c r="IO120" s="193">
        <v>0.35460122699386504</v>
      </c>
      <c r="IP120" s="193">
        <v>0.96887654776451115</v>
      </c>
      <c r="IQ120" s="193">
        <v>3.1123452235488298E-2</v>
      </c>
      <c r="IR120" s="192">
        <v>4411</v>
      </c>
      <c r="IS120" s="193">
        <v>0.5412269938650307</v>
      </c>
      <c r="IT120" s="193">
        <v>0.98961555688861658</v>
      </c>
      <c r="IU120" s="193">
        <v>1.0384443111383271E-2</v>
      </c>
      <c r="IV120" s="192">
        <v>6792</v>
      </c>
      <c r="IW120" s="193">
        <v>0.83337423312883441</v>
      </c>
      <c r="IX120" s="193">
        <v>0.98858657126349103</v>
      </c>
      <c r="IY120" s="193">
        <v>1.1413428736509175E-2</v>
      </c>
      <c r="IZ120" s="192">
        <v>6307</v>
      </c>
      <c r="JA120" s="193">
        <v>0.77386503067484658</v>
      </c>
      <c r="JB120" s="193">
        <v>0.16453987730061351</v>
      </c>
      <c r="JC120" s="193">
        <v>0.52399424229440839</v>
      </c>
      <c r="JD120" s="193">
        <v>0.47600575770559139</v>
      </c>
      <c r="JE120" s="192">
        <v>7746</v>
      </c>
      <c r="JF120" s="193">
        <v>0.95042944785276073</v>
      </c>
      <c r="JG120" s="193">
        <v>7.4376817823115463E-2</v>
      </c>
      <c r="JH120" s="193">
        <v>0.14758263546044409</v>
      </c>
      <c r="JI120" s="193">
        <v>0.32947167196832733</v>
      </c>
      <c r="JJ120" s="193">
        <v>0.32607200938343089</v>
      </c>
      <c r="JK120" s="193">
        <v>0.12249686536468202</v>
      </c>
      <c r="JL120" s="192">
        <v>7083</v>
      </c>
      <c r="JM120" s="193">
        <v>0.86907975460122699</v>
      </c>
      <c r="JN120" s="192">
        <v>6294</v>
      </c>
      <c r="JO120" s="193">
        <v>0.7722699386503068</v>
      </c>
      <c r="JP120" s="193">
        <v>5.6610834732273869E-3</v>
      </c>
      <c r="JQ120" s="193">
        <v>0.44836284895750728</v>
      </c>
      <c r="JR120" s="193">
        <v>4.3496927476115832E-2</v>
      </c>
      <c r="JS120" s="193">
        <v>0.31494618592293322</v>
      </c>
      <c r="JT120" s="193">
        <v>0.18753295417021618</v>
      </c>
      <c r="JU120" s="192">
        <v>452</v>
      </c>
      <c r="JV120" s="193">
        <v>5.5460122699386501E-2</v>
      </c>
      <c r="JW120" s="193">
        <v>1.2909282100058504E-2</v>
      </c>
      <c r="JX120" s="193">
        <v>6.0312980070073826E-3</v>
      </c>
      <c r="JY120" s="193">
        <v>1.1021036473899012E-2</v>
      </c>
      <c r="JZ120" s="193">
        <v>0.95926568443878213</v>
      </c>
      <c r="KA120" s="193">
        <v>1.0772698980253239E-2</v>
      </c>
      <c r="KB120" s="192">
        <v>7475</v>
      </c>
      <c r="KC120" s="193">
        <v>0.91717791411042948</v>
      </c>
      <c r="KD120" s="193">
        <v>0.83756968258142761</v>
      </c>
      <c r="KE120" s="193">
        <v>7.2121439452633399E-2</v>
      </c>
      <c r="KF120" s="193">
        <v>5.5839871965590517E-2</v>
      </c>
      <c r="KG120" s="193">
        <v>1.931802230924606E-2</v>
      </c>
      <c r="KH120" s="193">
        <v>9.5670392095461403E-3</v>
      </c>
      <c r="KI120" s="193">
        <v>1.4449811905636973E-2</v>
      </c>
      <c r="KJ120" s="193">
        <v>2.5188988863145776E-2</v>
      </c>
      <c r="KK120" s="193">
        <v>1.2487143304834504E-2</v>
      </c>
      <c r="KL120" s="193">
        <v>1.9495096083847349E-2</v>
      </c>
      <c r="KM120" s="192">
        <v>6861</v>
      </c>
      <c r="KN120" s="196">
        <v>0.84184049079754597</v>
      </c>
    </row>
    <row r="121" spans="1:300" hidden="1" x14ac:dyDescent="0.15"/>
    <row r="122" spans="1:300" hidden="1" x14ac:dyDescent="0.1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c r="DS122" s="155"/>
      <c r="DT122" s="155"/>
      <c r="DU122" s="155"/>
      <c r="DV122" s="155"/>
      <c r="DW122" s="155"/>
      <c r="DX122" s="155"/>
      <c r="DY122" s="155"/>
      <c r="DZ122" s="155"/>
      <c r="EA122" s="155"/>
      <c r="EB122" s="155"/>
      <c r="EC122" s="155"/>
      <c r="ED122" s="155"/>
      <c r="EE122" s="155"/>
      <c r="EF122" s="155"/>
      <c r="EG122" s="155"/>
      <c r="EH122" s="155"/>
      <c r="EI122" s="155"/>
      <c r="EJ122" s="155"/>
      <c r="EK122" s="155"/>
      <c r="EL122" s="155"/>
      <c r="EM122" s="155"/>
      <c r="EN122" s="155"/>
      <c r="EO122" s="155"/>
      <c r="EP122" s="155"/>
      <c r="EQ122" s="155"/>
      <c r="ER122" s="155"/>
      <c r="ES122" s="155"/>
      <c r="ET122" s="155"/>
      <c r="EU122" s="155"/>
      <c r="EV122" s="155"/>
      <c r="EW122" s="155"/>
      <c r="EX122" s="155"/>
      <c r="EY122" s="155"/>
      <c r="EZ122" s="155"/>
      <c r="FA122" s="155"/>
      <c r="FB122" s="155"/>
      <c r="FC122" s="155"/>
      <c r="FD122" s="155"/>
      <c r="FE122" s="155"/>
      <c r="FF122" s="155"/>
      <c r="FG122" s="155"/>
      <c r="FH122" s="155"/>
      <c r="FI122" s="155"/>
      <c r="FJ122" s="155"/>
      <c r="FK122" s="155"/>
      <c r="FL122" s="155"/>
      <c r="FM122" s="155"/>
      <c r="FN122" s="155"/>
      <c r="FO122" s="155"/>
      <c r="FP122" s="155"/>
      <c r="FQ122" s="155"/>
      <c r="FR122" s="155"/>
      <c r="FS122" s="155"/>
      <c r="FT122" s="155"/>
      <c r="FU122" s="155"/>
      <c r="FV122" s="155"/>
      <c r="FW122" s="155"/>
      <c r="FX122" s="155"/>
      <c r="FY122" s="155"/>
      <c r="FZ122" s="155"/>
      <c r="GA122" s="155"/>
      <c r="GB122" s="155"/>
      <c r="GC122" s="155"/>
      <c r="GD122" s="155"/>
      <c r="GE122" s="155"/>
      <c r="GF122" s="155"/>
      <c r="GG122" s="155"/>
      <c r="GH122" s="155"/>
      <c r="GI122" s="155"/>
      <c r="GJ122" s="155"/>
      <c r="GK122" s="155"/>
      <c r="GL122" s="155"/>
      <c r="GM122" s="156"/>
      <c r="GN122" s="156"/>
      <c r="GO122" s="156"/>
      <c r="GP122" s="156"/>
      <c r="GQ122" s="156"/>
      <c r="GR122" s="155"/>
      <c r="GS122" s="155"/>
      <c r="GT122" s="156"/>
      <c r="GU122" s="156"/>
      <c r="GV122" s="156"/>
      <c r="GW122" s="156"/>
      <c r="GX122" s="156"/>
      <c r="GY122" s="155"/>
      <c r="GZ122" s="155"/>
      <c r="HA122" s="156"/>
      <c r="HB122" s="156"/>
      <c r="HC122" s="156"/>
      <c r="HD122" s="156"/>
      <c r="HE122" s="156"/>
      <c r="HF122" s="155"/>
      <c r="HG122" s="155"/>
      <c r="HH122" s="155"/>
      <c r="HI122" s="155"/>
      <c r="HJ122" s="155"/>
      <c r="HK122" s="155"/>
      <c r="HL122" s="155"/>
      <c r="HM122" s="155"/>
      <c r="HN122" s="155"/>
      <c r="HO122" s="155"/>
      <c r="HP122" s="155"/>
      <c r="HQ122" s="155"/>
      <c r="HR122" s="155"/>
      <c r="HS122" s="155"/>
      <c r="HT122" s="155"/>
      <c r="HU122" s="155"/>
      <c r="HV122" s="155"/>
      <c r="HW122" s="155"/>
      <c r="HX122" s="155"/>
      <c r="HY122" s="155"/>
      <c r="HZ122" s="155"/>
      <c r="IA122" s="155"/>
      <c r="IB122" s="155"/>
      <c r="IC122" s="155"/>
      <c r="ID122" s="157"/>
      <c r="IE122" s="155"/>
      <c r="IF122" s="155"/>
      <c r="IG122" s="155"/>
      <c r="IH122" s="155"/>
      <c r="II122" s="155"/>
      <c r="IJ122" s="155"/>
      <c r="IK122" s="155"/>
      <c r="IL122" s="155"/>
      <c r="IM122" s="155"/>
      <c r="IN122" s="155"/>
      <c r="IO122" s="155"/>
      <c r="IP122" s="155"/>
      <c r="IQ122" s="155"/>
      <c r="IR122" s="155"/>
      <c r="IS122" s="155"/>
      <c r="IT122" s="155"/>
      <c r="IU122" s="155"/>
      <c r="IV122" s="155"/>
      <c r="IW122" s="155"/>
      <c r="IX122" s="155"/>
      <c r="IY122" s="155"/>
      <c r="IZ122" s="155"/>
      <c r="JA122" s="155"/>
      <c r="JB122" s="155"/>
      <c r="JC122" s="155"/>
      <c r="JD122" s="155"/>
      <c r="JE122" s="155"/>
      <c r="JF122" s="155"/>
      <c r="JG122" s="155"/>
      <c r="JH122" s="155"/>
      <c r="JI122" s="155"/>
      <c r="JJ122" s="155"/>
      <c r="JK122" s="155"/>
      <c r="JL122" s="155"/>
      <c r="JM122" s="155"/>
      <c r="JN122" s="155"/>
      <c r="JO122" s="155"/>
      <c r="JP122" s="155"/>
      <c r="JQ122" s="155"/>
      <c r="JR122" s="155"/>
      <c r="JS122" s="155"/>
      <c r="JT122" s="155"/>
      <c r="JU122" s="155"/>
      <c r="JV122" s="155"/>
      <c r="JW122" s="155"/>
      <c r="JX122" s="155"/>
      <c r="JY122" s="155"/>
      <c r="JZ122" s="158">
        <f>MIN(JZ5:JZ120)</f>
        <v>0.81395348837209303</v>
      </c>
      <c r="KA122" s="155"/>
      <c r="KB122" s="155"/>
      <c r="KC122" s="155"/>
      <c r="KD122" s="155"/>
      <c r="KE122" s="158"/>
      <c r="KF122" s="158"/>
      <c r="KG122" s="158"/>
      <c r="KH122" s="158"/>
      <c r="KI122" s="158"/>
      <c r="KJ122" s="158"/>
      <c r="KK122" s="158"/>
      <c r="KL122" s="158"/>
      <c r="KM122" s="155"/>
      <c r="KN122" s="155"/>
    </row>
  </sheetData>
  <sheetProtection algorithmName="SHA-512" hashValue="ECKf2mocFG9LH7plct71AkXftO34b7n7eOMUXmdkJEipFCHkPy07kxMbQH47x/pXZpo2b0ixEVwwW67MrZyQ1w==" saltValue="jMhF/FNynVA8CYFsJ2WzyA==" spinCount="100000" sheet="1" objects="1" scenarios="1"/>
  <sortState ref="A5:E110">
    <sortCondition ref="A5:A110"/>
  </sortState>
  <mergeCells count="99">
    <mergeCell ref="A1:E3"/>
    <mergeCell ref="GM3:GS3"/>
    <mergeCell ref="GT3:GZ3"/>
    <mergeCell ref="HA3:HG3"/>
    <mergeCell ref="GF1:GL1"/>
    <mergeCell ref="GM1:GS1"/>
    <mergeCell ref="GT1:GZ1"/>
    <mergeCell ref="HA1:HG1"/>
    <mergeCell ref="EB1:EH1"/>
    <mergeCell ref="EI1:EO1"/>
    <mergeCell ref="EP1:EV1"/>
    <mergeCell ref="EW1:FC1"/>
    <mergeCell ref="FD1:FJ1"/>
    <mergeCell ref="FK1:FQ1"/>
    <mergeCell ref="CL1:CR1"/>
    <mergeCell ref="CS1:CY1"/>
    <mergeCell ref="CZ1:DF1"/>
    <mergeCell ref="DG1:DM1"/>
    <mergeCell ref="IH3:IK3"/>
    <mergeCell ref="DN3:DT3"/>
    <mergeCell ref="HH1:HJ1"/>
    <mergeCell ref="HK1:HQ1"/>
    <mergeCell ref="ID1:IF1"/>
    <mergeCell ref="IH1:IK1"/>
    <mergeCell ref="DU3:EA3"/>
    <mergeCell ref="EB3:EH3"/>
    <mergeCell ref="EI3:EO3"/>
    <mergeCell ref="EP3:EV3"/>
    <mergeCell ref="EW3:FC3"/>
    <mergeCell ref="CE3:CK3"/>
    <mergeCell ref="CL3:CR3"/>
    <mergeCell ref="CS3:CY3"/>
    <mergeCell ref="CZ3:DF3"/>
    <mergeCell ref="DG3:DM3"/>
    <mergeCell ref="JP2:JV3"/>
    <mergeCell ref="JW2:KC3"/>
    <mergeCell ref="KD2:KN3"/>
    <mergeCell ref="AT3:AV3"/>
    <mergeCell ref="AW3:AY3"/>
    <mergeCell ref="AZ3:BB3"/>
    <mergeCell ref="BC3:BI3"/>
    <mergeCell ref="BJ3:BP3"/>
    <mergeCell ref="BQ3:BW3"/>
    <mergeCell ref="BX3:CD3"/>
    <mergeCell ref="IG2:IG3"/>
    <mergeCell ref="IH2:JA2"/>
    <mergeCell ref="JB2:JB3"/>
    <mergeCell ref="JC2:JF3"/>
    <mergeCell ref="JG2:JM3"/>
    <mergeCell ref="JN2:JO3"/>
    <mergeCell ref="IP3:IS3"/>
    <mergeCell ref="IT3:IW3"/>
    <mergeCell ref="IX3:JA3"/>
    <mergeCell ref="EI2:GL2"/>
    <mergeCell ref="GM2:HG2"/>
    <mergeCell ref="HH2:HJ3"/>
    <mergeCell ref="HK2:HQ3"/>
    <mergeCell ref="HR2:IC3"/>
    <mergeCell ref="IL3:IO3"/>
    <mergeCell ref="FD3:FJ3"/>
    <mergeCell ref="FK3:FQ3"/>
    <mergeCell ref="FR3:FX3"/>
    <mergeCell ref="FY3:GE3"/>
    <mergeCell ref="GF3:GL3"/>
    <mergeCell ref="ID2:IF3"/>
    <mergeCell ref="JW1:KC1"/>
    <mergeCell ref="F2:I3"/>
    <mergeCell ref="J2:M3"/>
    <mergeCell ref="N2:Q3"/>
    <mergeCell ref="R2:AE3"/>
    <mergeCell ref="AF2:AG3"/>
    <mergeCell ref="AH2:AS3"/>
    <mergeCell ref="AT2:BB2"/>
    <mergeCell ref="BC2:CR2"/>
    <mergeCell ref="CS2:EH2"/>
    <mergeCell ref="IT1:IW1"/>
    <mergeCell ref="IX1:JA1"/>
    <mergeCell ref="JC1:JF1"/>
    <mergeCell ref="JG1:JM1"/>
    <mergeCell ref="JN1:JO1"/>
    <mergeCell ref="JP1:JV1"/>
    <mergeCell ref="IL1:IO1"/>
    <mergeCell ref="IP1:IS1"/>
    <mergeCell ref="FR1:FX1"/>
    <mergeCell ref="FY1:GE1"/>
    <mergeCell ref="DN1:DT1"/>
    <mergeCell ref="DU1:EA1"/>
    <mergeCell ref="CE1:CK1"/>
    <mergeCell ref="F1:I1"/>
    <mergeCell ref="J1:M1"/>
    <mergeCell ref="N1:Q1"/>
    <mergeCell ref="AF1:AG1"/>
    <mergeCell ref="AT1:AV1"/>
    <mergeCell ref="AW1:AY1"/>
    <mergeCell ref="AZ1:BB1"/>
    <mergeCell ref="BC1:BI1"/>
    <mergeCell ref="BJ1:BP1"/>
    <mergeCell ref="BQ1:BW1"/>
    <mergeCell ref="BX1:CD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topLeftCell="A85" workbookViewId="0">
      <selection activeCell="E99" sqref="E99"/>
    </sheetView>
  </sheetViews>
  <sheetFormatPr defaultRowHeight="15" x14ac:dyDescent="0.25"/>
  <sheetData>
    <row r="1" spans="1:5" x14ac:dyDescent="0.25">
      <c r="A1" s="54"/>
      <c r="B1" s="46" t="s">
        <v>234</v>
      </c>
      <c r="C1" s="47"/>
    </row>
    <row r="2" spans="1:5" ht="15" customHeight="1" x14ac:dyDescent="0.25">
      <c r="A2" s="48" t="s">
        <v>407</v>
      </c>
      <c r="B2" s="49">
        <v>103</v>
      </c>
      <c r="C2" s="47"/>
      <c r="D2">
        <f>VLOOKUP(VALUE(A2),Data!$A$5:$E$110,5,FALSE)</f>
        <v>103</v>
      </c>
      <c r="E2" s="55">
        <f>D2-B2</f>
        <v>0</v>
      </c>
    </row>
    <row r="3" spans="1:5" x14ac:dyDescent="0.25">
      <c r="A3" s="50" t="s">
        <v>408</v>
      </c>
      <c r="B3" s="51">
        <v>106</v>
      </c>
      <c r="C3" s="47"/>
      <c r="D3">
        <f>VLOOKUP(VALUE(A3),Data!$A$5:$E$110,5,FALSE)</f>
        <v>106</v>
      </c>
      <c r="E3" s="55">
        <f t="shared" ref="E3:E66" si="0">D3-B3</f>
        <v>0</v>
      </c>
    </row>
    <row r="4" spans="1:5" x14ac:dyDescent="0.25">
      <c r="A4" s="50" t="s">
        <v>409</v>
      </c>
      <c r="B4" s="51">
        <v>50</v>
      </c>
      <c r="C4" s="47"/>
      <c r="D4">
        <f>VLOOKUP(VALUE(A4),Data!$A$5:$E$110,5,FALSE)</f>
        <v>50</v>
      </c>
      <c r="E4" s="55">
        <f t="shared" si="0"/>
        <v>0</v>
      </c>
    </row>
    <row r="5" spans="1:5" x14ac:dyDescent="0.25">
      <c r="A5" s="50" t="s">
        <v>410</v>
      </c>
      <c r="B5" s="51">
        <v>103</v>
      </c>
      <c r="C5" s="47"/>
      <c r="D5">
        <f>VLOOKUP(VALUE(A5),Data!$A$5:$E$110,5,FALSE)</f>
        <v>103</v>
      </c>
      <c r="E5" s="55">
        <f t="shared" si="0"/>
        <v>0</v>
      </c>
    </row>
    <row r="6" spans="1:5" x14ac:dyDescent="0.25">
      <c r="A6" s="50" t="s">
        <v>411</v>
      </c>
      <c r="B6" s="51">
        <v>124</v>
      </c>
      <c r="C6" s="47"/>
      <c r="D6">
        <f>VLOOKUP(VALUE(A6),Data!$A$5:$E$110,5,FALSE)</f>
        <v>124</v>
      </c>
      <c r="E6" s="55">
        <f t="shared" si="0"/>
        <v>0</v>
      </c>
    </row>
    <row r="7" spans="1:5" x14ac:dyDescent="0.25">
      <c r="A7" s="50" t="s">
        <v>412</v>
      </c>
      <c r="B7" s="51">
        <v>39</v>
      </c>
      <c r="C7" s="47"/>
      <c r="D7">
        <f>VLOOKUP(VALUE(A7),Data!$A$5:$E$110,5,FALSE)</f>
        <v>39</v>
      </c>
      <c r="E7" s="55">
        <f t="shared" si="0"/>
        <v>0</v>
      </c>
    </row>
    <row r="8" spans="1:5" x14ac:dyDescent="0.25">
      <c r="A8" s="50" t="s">
        <v>413</v>
      </c>
      <c r="B8" s="51">
        <v>131</v>
      </c>
      <c r="C8" s="47"/>
      <c r="D8">
        <f>VLOOKUP(VALUE(A8),Data!$A$5:$E$110,5,FALSE)</f>
        <v>131</v>
      </c>
      <c r="E8" s="55">
        <f t="shared" si="0"/>
        <v>0</v>
      </c>
    </row>
    <row r="9" spans="1:5" x14ac:dyDescent="0.25">
      <c r="A9" s="50" t="s">
        <v>414</v>
      </c>
      <c r="B9" s="51">
        <v>40</v>
      </c>
      <c r="C9" s="47"/>
      <c r="D9">
        <f>VLOOKUP(VALUE(A9),Data!$A$5:$E$110,5,FALSE)</f>
        <v>40</v>
      </c>
      <c r="E9" s="55">
        <f t="shared" si="0"/>
        <v>0</v>
      </c>
    </row>
    <row r="10" spans="1:5" x14ac:dyDescent="0.25">
      <c r="A10" s="50" t="s">
        <v>415</v>
      </c>
      <c r="B10" s="51">
        <v>84</v>
      </c>
      <c r="C10" s="47"/>
      <c r="D10">
        <f>VLOOKUP(VALUE(A10),Data!$A$5:$E$110,5,FALSE)</f>
        <v>84</v>
      </c>
      <c r="E10" s="55">
        <f t="shared" si="0"/>
        <v>0</v>
      </c>
    </row>
    <row r="11" spans="1:5" x14ac:dyDescent="0.25">
      <c r="A11" s="50" t="s">
        <v>416</v>
      </c>
      <c r="B11" s="51">
        <v>50</v>
      </c>
      <c r="C11" s="47"/>
      <c r="D11">
        <f>VLOOKUP(VALUE(A11),Data!$A$5:$E$110,5,FALSE)</f>
        <v>50</v>
      </c>
      <c r="E11" s="55">
        <f t="shared" si="0"/>
        <v>0</v>
      </c>
    </row>
    <row r="12" spans="1:5" x14ac:dyDescent="0.25">
      <c r="A12" s="50" t="s">
        <v>417</v>
      </c>
      <c r="B12" s="51">
        <v>101</v>
      </c>
      <c r="C12" s="47"/>
      <c r="D12">
        <f>VLOOKUP(VALUE(A12),Data!$A$5:$E$110,5,FALSE)</f>
        <v>101</v>
      </c>
      <c r="E12" s="55">
        <f t="shared" si="0"/>
        <v>0</v>
      </c>
    </row>
    <row r="13" spans="1:5" x14ac:dyDescent="0.25">
      <c r="A13" s="50" t="s">
        <v>418</v>
      </c>
      <c r="B13" s="51">
        <v>100</v>
      </c>
      <c r="C13" s="47"/>
      <c r="D13">
        <f>VLOOKUP(VALUE(A13),Data!$A$5:$E$110,5,FALSE)</f>
        <v>100</v>
      </c>
      <c r="E13" s="55">
        <f t="shared" si="0"/>
        <v>0</v>
      </c>
    </row>
    <row r="14" spans="1:5" x14ac:dyDescent="0.25">
      <c r="A14" s="50" t="s">
        <v>419</v>
      </c>
      <c r="B14" s="51">
        <v>38</v>
      </c>
      <c r="C14" s="47"/>
      <c r="D14">
        <f>VLOOKUP(VALUE(A14),Data!$A$5:$E$110,5,FALSE)</f>
        <v>38</v>
      </c>
      <c r="E14" s="55">
        <f t="shared" si="0"/>
        <v>0</v>
      </c>
    </row>
    <row r="15" spans="1:5" x14ac:dyDescent="0.25">
      <c r="A15" s="50" t="s">
        <v>420</v>
      </c>
      <c r="B15" s="51">
        <v>58</v>
      </c>
      <c r="C15" s="47"/>
      <c r="D15">
        <f>VLOOKUP(VALUE(A15),Data!$A$5:$E$110,5,FALSE)</f>
        <v>58</v>
      </c>
      <c r="E15" s="55">
        <f t="shared" si="0"/>
        <v>0</v>
      </c>
    </row>
    <row r="16" spans="1:5" x14ac:dyDescent="0.25">
      <c r="A16" s="50" t="s">
        <v>421</v>
      </c>
      <c r="B16" s="51">
        <v>63</v>
      </c>
      <c r="C16" s="47"/>
      <c r="D16">
        <f>VLOOKUP(VALUE(A16),Data!$A$5:$E$110,5,FALSE)</f>
        <v>63</v>
      </c>
      <c r="E16" s="55">
        <f t="shared" si="0"/>
        <v>0</v>
      </c>
    </row>
    <row r="17" spans="1:5" x14ac:dyDescent="0.25">
      <c r="A17" s="50" t="s">
        <v>422</v>
      </c>
      <c r="B17" s="51">
        <v>79</v>
      </c>
      <c r="C17" s="47"/>
      <c r="D17">
        <f>VLOOKUP(VALUE(A17),Data!$A$5:$E$110,5,FALSE)</f>
        <v>79</v>
      </c>
      <c r="E17" s="55">
        <f t="shared" si="0"/>
        <v>0</v>
      </c>
    </row>
    <row r="18" spans="1:5" x14ac:dyDescent="0.25">
      <c r="A18" s="50" t="s">
        <v>423</v>
      </c>
      <c r="B18" s="51">
        <v>63</v>
      </c>
      <c r="C18" s="47"/>
      <c r="D18">
        <f>VLOOKUP(VALUE(A18),Data!$A$5:$E$110,5,FALSE)</f>
        <v>63</v>
      </c>
      <c r="E18" s="55">
        <f t="shared" si="0"/>
        <v>0</v>
      </c>
    </row>
    <row r="19" spans="1:5" x14ac:dyDescent="0.25">
      <c r="A19" s="50" t="s">
        <v>424</v>
      </c>
      <c r="B19" s="51">
        <v>135</v>
      </c>
      <c r="C19" s="47"/>
      <c r="D19">
        <f>VLOOKUP(VALUE(A19),Data!$A$5:$E$110,5,FALSE)</f>
        <v>135</v>
      </c>
      <c r="E19" s="55">
        <f t="shared" si="0"/>
        <v>0</v>
      </c>
    </row>
    <row r="20" spans="1:5" x14ac:dyDescent="0.25">
      <c r="A20" s="50" t="s">
        <v>425</v>
      </c>
      <c r="B20" s="51">
        <v>123</v>
      </c>
      <c r="C20" s="47"/>
      <c r="D20">
        <f>VLOOKUP(VALUE(A20),Data!$A$5:$E$110,5,FALSE)</f>
        <v>123</v>
      </c>
      <c r="E20" s="55">
        <f t="shared" si="0"/>
        <v>0</v>
      </c>
    </row>
    <row r="21" spans="1:5" x14ac:dyDescent="0.25">
      <c r="A21" s="50" t="s">
        <v>426</v>
      </c>
      <c r="B21" s="51">
        <v>32</v>
      </c>
      <c r="C21" s="47"/>
      <c r="D21">
        <f>VLOOKUP(VALUE(A21),Data!$A$5:$E$110,5,FALSE)</f>
        <v>32</v>
      </c>
      <c r="E21" s="55">
        <f t="shared" si="0"/>
        <v>0</v>
      </c>
    </row>
    <row r="22" spans="1:5" x14ac:dyDescent="0.25">
      <c r="A22" s="50" t="s">
        <v>427</v>
      </c>
      <c r="B22" s="51">
        <v>164</v>
      </c>
      <c r="C22" s="47"/>
      <c r="D22">
        <f>VLOOKUP(VALUE(A22),Data!$A$5:$E$110,5,FALSE)</f>
        <v>164</v>
      </c>
      <c r="E22" s="55">
        <f t="shared" si="0"/>
        <v>0</v>
      </c>
    </row>
    <row r="23" spans="1:5" x14ac:dyDescent="0.25">
      <c r="A23" s="50" t="s">
        <v>428</v>
      </c>
      <c r="B23" s="51">
        <v>171</v>
      </c>
      <c r="C23" s="47"/>
      <c r="D23">
        <f>VLOOKUP(VALUE(A23),Data!$A$5:$E$110,5,FALSE)</f>
        <v>171</v>
      </c>
      <c r="E23" s="55">
        <f t="shared" si="0"/>
        <v>0</v>
      </c>
    </row>
    <row r="24" spans="1:5" x14ac:dyDescent="0.25">
      <c r="A24" s="50" t="s">
        <v>429</v>
      </c>
      <c r="B24" s="51">
        <v>71</v>
      </c>
      <c r="C24" s="47"/>
      <c r="D24">
        <f>VLOOKUP(VALUE(A24),Data!$A$5:$E$110,5,FALSE)</f>
        <v>71</v>
      </c>
      <c r="E24" s="55">
        <f t="shared" si="0"/>
        <v>0</v>
      </c>
    </row>
    <row r="25" spans="1:5" x14ac:dyDescent="0.25">
      <c r="A25" s="50" t="s">
        <v>430</v>
      </c>
      <c r="B25" s="51">
        <v>50</v>
      </c>
      <c r="C25" s="47"/>
      <c r="D25">
        <f>VLOOKUP(VALUE(A25),Data!$A$5:$E$110,5,FALSE)</f>
        <v>50</v>
      </c>
      <c r="E25" s="55">
        <f t="shared" si="0"/>
        <v>0</v>
      </c>
    </row>
    <row r="26" spans="1:5" x14ac:dyDescent="0.25">
      <c r="A26" s="50" t="s">
        <v>431</v>
      </c>
      <c r="B26" s="51">
        <v>537</v>
      </c>
      <c r="C26" s="47"/>
      <c r="D26">
        <f>VLOOKUP(VALUE(A26),Data!$A$5:$E$110,5,FALSE)</f>
        <v>537</v>
      </c>
      <c r="E26" s="55">
        <f t="shared" si="0"/>
        <v>0</v>
      </c>
    </row>
    <row r="27" spans="1:5" x14ac:dyDescent="0.25">
      <c r="A27" s="50" t="s">
        <v>432</v>
      </c>
      <c r="B27" s="51">
        <v>128</v>
      </c>
      <c r="C27" s="47"/>
      <c r="D27">
        <f>VLOOKUP(VALUE(A27),Data!$A$5:$E$110,5,FALSE)</f>
        <v>128</v>
      </c>
      <c r="E27" s="55">
        <f t="shared" si="0"/>
        <v>0</v>
      </c>
    </row>
    <row r="28" spans="1:5" x14ac:dyDescent="0.25">
      <c r="A28" s="50" t="s">
        <v>433</v>
      </c>
      <c r="B28" s="51">
        <v>119</v>
      </c>
      <c r="C28" s="47"/>
      <c r="D28">
        <f>VLOOKUP(VALUE(A28),Data!$A$5:$E$110,5,FALSE)</f>
        <v>119</v>
      </c>
      <c r="E28" s="55">
        <f t="shared" si="0"/>
        <v>0</v>
      </c>
    </row>
    <row r="29" spans="1:5" x14ac:dyDescent="0.25">
      <c r="A29" s="50" t="s">
        <v>434</v>
      </c>
      <c r="B29" s="51">
        <v>70</v>
      </c>
      <c r="C29" s="47"/>
      <c r="D29">
        <f>VLOOKUP(VALUE(A29),Data!$A$5:$E$110,5,FALSE)</f>
        <v>70</v>
      </c>
      <c r="E29" s="55">
        <f t="shared" si="0"/>
        <v>0</v>
      </c>
    </row>
    <row r="30" spans="1:5" x14ac:dyDescent="0.25">
      <c r="A30" s="50" t="s">
        <v>435</v>
      </c>
      <c r="B30" s="51">
        <v>84</v>
      </c>
      <c r="C30" s="47"/>
      <c r="D30">
        <f>VLOOKUP(VALUE(A30),Data!$A$5:$E$110,5,FALSE)</f>
        <v>84</v>
      </c>
      <c r="E30" s="55">
        <f t="shared" si="0"/>
        <v>0</v>
      </c>
    </row>
    <row r="31" spans="1:5" x14ac:dyDescent="0.25">
      <c r="A31" s="50" t="s">
        <v>436</v>
      </c>
      <c r="B31" s="51">
        <v>92</v>
      </c>
      <c r="C31" s="47"/>
      <c r="D31">
        <f>VLOOKUP(VALUE(A31),Data!$A$5:$E$110,5,FALSE)</f>
        <v>92</v>
      </c>
      <c r="E31" s="55">
        <f t="shared" si="0"/>
        <v>0</v>
      </c>
    </row>
    <row r="32" spans="1:5" x14ac:dyDescent="0.25">
      <c r="A32" s="50" t="s">
        <v>437</v>
      </c>
      <c r="B32" s="51">
        <v>50</v>
      </c>
      <c r="C32" s="47"/>
      <c r="D32">
        <f>VLOOKUP(VALUE(A32),Data!$A$5:$E$110,5,FALSE)</f>
        <v>50</v>
      </c>
      <c r="E32" s="55">
        <f t="shared" si="0"/>
        <v>0</v>
      </c>
    </row>
    <row r="33" spans="1:5" x14ac:dyDescent="0.25">
      <c r="A33" s="50" t="s">
        <v>438</v>
      </c>
      <c r="B33" s="51">
        <v>46</v>
      </c>
      <c r="C33" s="47"/>
      <c r="D33">
        <f>VLOOKUP(VALUE(A33),Data!$A$5:$E$110,5,FALSE)</f>
        <v>46</v>
      </c>
      <c r="E33" s="55">
        <f t="shared" si="0"/>
        <v>0</v>
      </c>
    </row>
    <row r="34" spans="1:5" x14ac:dyDescent="0.25">
      <c r="A34" s="50" t="s">
        <v>439</v>
      </c>
      <c r="B34" s="51">
        <v>41</v>
      </c>
      <c r="C34" s="47"/>
      <c r="D34">
        <f>VLOOKUP(VALUE(A34),Data!$A$5:$E$110,5,FALSE)</f>
        <v>41</v>
      </c>
      <c r="E34" s="55">
        <f t="shared" si="0"/>
        <v>0</v>
      </c>
    </row>
    <row r="35" spans="1:5" x14ac:dyDescent="0.25">
      <c r="A35" s="50" t="s">
        <v>440</v>
      </c>
      <c r="B35" s="51">
        <v>73</v>
      </c>
      <c r="C35" s="47"/>
      <c r="D35">
        <f>VLOOKUP(VALUE(A35),Data!$A$5:$E$110,5,FALSE)</f>
        <v>72</v>
      </c>
      <c r="E35" s="55">
        <f t="shared" si="0"/>
        <v>-1</v>
      </c>
    </row>
    <row r="36" spans="1:5" x14ac:dyDescent="0.25">
      <c r="A36" s="50" t="s">
        <v>441</v>
      </c>
      <c r="B36" s="51">
        <v>55</v>
      </c>
      <c r="C36" s="47"/>
      <c r="D36">
        <f>VLOOKUP(VALUE(A36),Data!$A$5:$E$110,5,FALSE)</f>
        <v>55</v>
      </c>
      <c r="E36" s="55">
        <f t="shared" si="0"/>
        <v>0</v>
      </c>
    </row>
    <row r="37" spans="1:5" x14ac:dyDescent="0.25">
      <c r="A37" s="50" t="s">
        <v>442</v>
      </c>
      <c r="B37" s="51">
        <v>63</v>
      </c>
      <c r="C37" s="47"/>
      <c r="D37">
        <f>VLOOKUP(VALUE(A37),Data!$A$5:$E$110,5,FALSE)</f>
        <v>63</v>
      </c>
      <c r="E37" s="55">
        <f t="shared" si="0"/>
        <v>0</v>
      </c>
    </row>
    <row r="38" spans="1:5" x14ac:dyDescent="0.25">
      <c r="A38" s="50" t="s">
        <v>443</v>
      </c>
      <c r="B38" s="51">
        <v>70</v>
      </c>
      <c r="C38" s="47"/>
      <c r="D38">
        <f>VLOOKUP(VALUE(A38),Data!$A$5:$E$110,5,FALSE)</f>
        <v>70</v>
      </c>
      <c r="E38" s="55">
        <f t="shared" si="0"/>
        <v>0</v>
      </c>
    </row>
    <row r="39" spans="1:5" x14ac:dyDescent="0.25">
      <c r="A39" s="50" t="s">
        <v>444</v>
      </c>
      <c r="B39" s="51">
        <v>78</v>
      </c>
      <c r="C39" s="47"/>
      <c r="D39">
        <f>VLOOKUP(VALUE(A39),Data!$A$5:$E$110,5,FALSE)</f>
        <v>78</v>
      </c>
      <c r="E39" s="55">
        <f t="shared" si="0"/>
        <v>0</v>
      </c>
    </row>
    <row r="40" spans="1:5" x14ac:dyDescent="0.25">
      <c r="A40" s="50" t="s">
        <v>445</v>
      </c>
      <c r="B40" s="51">
        <v>103</v>
      </c>
      <c r="C40" s="47"/>
      <c r="D40">
        <f>VLOOKUP(VALUE(A40),Data!$A$5:$E$110,5,FALSE)</f>
        <v>103</v>
      </c>
      <c r="E40" s="55">
        <f t="shared" si="0"/>
        <v>0</v>
      </c>
    </row>
    <row r="41" spans="1:5" x14ac:dyDescent="0.25">
      <c r="A41" s="50" t="s">
        <v>446</v>
      </c>
      <c r="B41" s="51">
        <v>97</v>
      </c>
      <c r="C41" s="47"/>
      <c r="D41">
        <f>VLOOKUP(VALUE(A41),Data!$A$5:$E$110,5,FALSE)</f>
        <v>97</v>
      </c>
      <c r="E41" s="55">
        <f t="shared" si="0"/>
        <v>0</v>
      </c>
    </row>
    <row r="42" spans="1:5" x14ac:dyDescent="0.25">
      <c r="A42" s="50" t="s">
        <v>447</v>
      </c>
      <c r="B42" s="51">
        <v>127</v>
      </c>
      <c r="C42" s="47"/>
      <c r="D42">
        <f>VLOOKUP(VALUE(A42),Data!$A$5:$E$110,5,FALSE)</f>
        <v>127</v>
      </c>
      <c r="E42" s="55">
        <f t="shared" si="0"/>
        <v>0</v>
      </c>
    </row>
    <row r="43" spans="1:5" x14ac:dyDescent="0.25">
      <c r="A43" s="50" t="s">
        <v>448</v>
      </c>
      <c r="B43" s="51">
        <v>90</v>
      </c>
      <c r="C43" s="47"/>
      <c r="D43">
        <f>VLOOKUP(VALUE(A43),Data!$A$5:$E$110,5,FALSE)</f>
        <v>90</v>
      </c>
      <c r="E43" s="55">
        <f t="shared" si="0"/>
        <v>0</v>
      </c>
    </row>
    <row r="44" spans="1:5" x14ac:dyDescent="0.25">
      <c r="A44" s="50" t="s">
        <v>449</v>
      </c>
      <c r="B44" s="51">
        <v>62</v>
      </c>
      <c r="C44" s="47"/>
      <c r="D44">
        <f>VLOOKUP(VALUE(A44),Data!$A$5:$E$110,5,FALSE)</f>
        <v>62</v>
      </c>
      <c r="E44" s="55">
        <f t="shared" si="0"/>
        <v>0</v>
      </c>
    </row>
    <row r="45" spans="1:5" x14ac:dyDescent="0.25">
      <c r="A45" s="50" t="s">
        <v>450</v>
      </c>
      <c r="B45" s="51">
        <v>69</v>
      </c>
      <c r="C45" s="47"/>
      <c r="D45">
        <f>VLOOKUP(VALUE(A45),Data!$A$5:$E$110,5,FALSE)</f>
        <v>69</v>
      </c>
      <c r="E45" s="55">
        <f t="shared" si="0"/>
        <v>0</v>
      </c>
    </row>
    <row r="46" spans="1:5" x14ac:dyDescent="0.25">
      <c r="A46" s="50" t="s">
        <v>451</v>
      </c>
      <c r="B46" s="51">
        <v>65</v>
      </c>
      <c r="C46" s="47"/>
      <c r="D46">
        <f>VLOOKUP(VALUE(A46),Data!$A$5:$E$110,5,FALSE)</f>
        <v>65</v>
      </c>
      <c r="E46" s="55">
        <f t="shared" si="0"/>
        <v>0</v>
      </c>
    </row>
    <row r="47" spans="1:5" x14ac:dyDescent="0.25">
      <c r="A47" s="50" t="s">
        <v>452</v>
      </c>
      <c r="B47" s="51">
        <v>202</v>
      </c>
      <c r="C47" s="47"/>
      <c r="D47">
        <f>VLOOKUP(VALUE(A47),Data!$A$5:$E$110,5,FALSE)</f>
        <v>202</v>
      </c>
      <c r="E47" s="55">
        <f t="shared" si="0"/>
        <v>0</v>
      </c>
    </row>
    <row r="48" spans="1:5" x14ac:dyDescent="0.25">
      <c r="A48" s="50" t="s">
        <v>453</v>
      </c>
      <c r="B48" s="51">
        <v>41</v>
      </c>
      <c r="C48" s="47"/>
      <c r="D48">
        <f>VLOOKUP(VALUE(A48),Data!$A$5:$E$110,5,FALSE)</f>
        <v>41</v>
      </c>
      <c r="E48" s="55">
        <f t="shared" si="0"/>
        <v>0</v>
      </c>
    </row>
    <row r="49" spans="1:5" x14ac:dyDescent="0.25">
      <c r="A49" s="50" t="s">
        <v>454</v>
      </c>
      <c r="B49" s="51">
        <v>82</v>
      </c>
      <c r="C49" s="47"/>
      <c r="D49">
        <f>VLOOKUP(VALUE(A49),Data!$A$5:$E$110,5,FALSE)</f>
        <v>82</v>
      </c>
      <c r="E49" s="55">
        <f t="shared" si="0"/>
        <v>0</v>
      </c>
    </row>
    <row r="50" spans="1:5" x14ac:dyDescent="0.25">
      <c r="A50" s="50" t="s">
        <v>455</v>
      </c>
      <c r="B50" s="51">
        <v>110</v>
      </c>
      <c r="C50" s="47"/>
      <c r="D50">
        <f>VLOOKUP(VALUE(A50),Data!$A$5:$E$110,5,FALSE)</f>
        <v>110</v>
      </c>
      <c r="E50" s="55">
        <f t="shared" si="0"/>
        <v>0</v>
      </c>
    </row>
    <row r="51" spans="1:5" x14ac:dyDescent="0.25">
      <c r="A51" s="50" t="s">
        <v>456</v>
      </c>
      <c r="B51" s="51">
        <v>101</v>
      </c>
      <c r="C51" s="47"/>
      <c r="D51">
        <f>VLOOKUP(VALUE(A51),Data!$A$5:$E$110,5,FALSE)</f>
        <v>101</v>
      </c>
      <c r="E51" s="55">
        <f t="shared" si="0"/>
        <v>0</v>
      </c>
    </row>
    <row r="52" spans="1:5" x14ac:dyDescent="0.25">
      <c r="A52" s="50" t="s">
        <v>457</v>
      </c>
      <c r="B52" s="51">
        <v>40</v>
      </c>
      <c r="C52" s="47"/>
      <c r="D52">
        <f>VLOOKUP(VALUE(A52),Data!$A$5:$E$110,5,FALSE)</f>
        <v>40</v>
      </c>
      <c r="E52" s="55">
        <f t="shared" si="0"/>
        <v>0</v>
      </c>
    </row>
    <row r="53" spans="1:5" x14ac:dyDescent="0.25">
      <c r="A53" s="50" t="s">
        <v>458</v>
      </c>
      <c r="B53" s="51">
        <v>38</v>
      </c>
      <c r="C53" s="47"/>
      <c r="D53">
        <f>VLOOKUP(VALUE(A53),Data!$A$5:$E$110,5,FALSE)</f>
        <v>38</v>
      </c>
      <c r="E53" s="55">
        <f t="shared" si="0"/>
        <v>0</v>
      </c>
    </row>
    <row r="54" spans="1:5" x14ac:dyDescent="0.25">
      <c r="A54" s="50" t="s">
        <v>459</v>
      </c>
      <c r="B54" s="51">
        <v>118</v>
      </c>
      <c r="C54" s="47"/>
      <c r="D54">
        <f>VLOOKUP(VALUE(A54),Data!$A$5:$E$110,5,FALSE)</f>
        <v>118</v>
      </c>
      <c r="E54" s="55">
        <f t="shared" si="0"/>
        <v>0</v>
      </c>
    </row>
    <row r="55" spans="1:5" x14ac:dyDescent="0.25">
      <c r="A55" s="50" t="s">
        <v>460</v>
      </c>
      <c r="B55" s="51">
        <v>167</v>
      </c>
      <c r="C55" s="47"/>
      <c r="D55">
        <f>VLOOKUP(VALUE(A55),Data!$A$5:$E$110,5,FALSE)</f>
        <v>167</v>
      </c>
      <c r="E55" s="55">
        <f t="shared" si="0"/>
        <v>0</v>
      </c>
    </row>
    <row r="56" spans="1:5" x14ac:dyDescent="0.25">
      <c r="A56" s="50" t="s">
        <v>461</v>
      </c>
      <c r="B56" s="51">
        <v>49</v>
      </c>
      <c r="C56" s="47"/>
      <c r="D56">
        <f>VLOOKUP(VALUE(A56),Data!$A$5:$E$110,5,FALSE)</f>
        <v>49</v>
      </c>
      <c r="E56" s="55">
        <f t="shared" si="0"/>
        <v>0</v>
      </c>
    </row>
    <row r="57" spans="1:5" x14ac:dyDescent="0.25">
      <c r="A57" s="50" t="s">
        <v>462</v>
      </c>
      <c r="B57" s="51">
        <v>28</v>
      </c>
      <c r="C57" s="47"/>
      <c r="D57">
        <f>VLOOKUP(VALUE(A57),Data!$A$5:$E$110,5,FALSE)</f>
        <v>28</v>
      </c>
      <c r="E57" s="55">
        <f t="shared" si="0"/>
        <v>0</v>
      </c>
    </row>
    <row r="58" spans="1:5" x14ac:dyDescent="0.25">
      <c r="A58" s="50" t="s">
        <v>463</v>
      </c>
      <c r="B58" s="51">
        <v>112</v>
      </c>
      <c r="C58" s="47"/>
      <c r="D58">
        <f>VLOOKUP(VALUE(A58),Data!$A$5:$E$110,5,FALSE)</f>
        <v>112</v>
      </c>
      <c r="E58" s="55">
        <f t="shared" si="0"/>
        <v>0</v>
      </c>
    </row>
    <row r="59" spans="1:5" x14ac:dyDescent="0.25">
      <c r="A59" s="50" t="s">
        <v>464</v>
      </c>
      <c r="B59" s="51">
        <v>137</v>
      </c>
      <c r="C59" s="47"/>
      <c r="D59">
        <f>VLOOKUP(VALUE(A59),Data!$A$5:$E$110,5,FALSE)</f>
        <v>137</v>
      </c>
      <c r="E59" s="55">
        <f t="shared" si="0"/>
        <v>0</v>
      </c>
    </row>
    <row r="60" spans="1:5" x14ac:dyDescent="0.25">
      <c r="A60" s="50" t="s">
        <v>465</v>
      </c>
      <c r="B60" s="51">
        <v>53</v>
      </c>
      <c r="C60" s="47"/>
      <c r="D60">
        <f>VLOOKUP(VALUE(A60),Data!$A$5:$E$110,5,FALSE)</f>
        <v>53</v>
      </c>
      <c r="E60" s="55">
        <f t="shared" si="0"/>
        <v>0</v>
      </c>
    </row>
    <row r="61" spans="1:5" x14ac:dyDescent="0.25">
      <c r="A61" s="50" t="s">
        <v>466</v>
      </c>
      <c r="B61" s="51">
        <v>59</v>
      </c>
      <c r="C61" s="47"/>
      <c r="D61">
        <f>VLOOKUP(VALUE(A61),Data!$A$5:$E$110,5,FALSE)</f>
        <v>59</v>
      </c>
      <c r="E61" s="55">
        <f t="shared" si="0"/>
        <v>0</v>
      </c>
    </row>
    <row r="62" spans="1:5" x14ac:dyDescent="0.25">
      <c r="A62" s="50" t="s">
        <v>467</v>
      </c>
      <c r="B62" s="51">
        <v>45</v>
      </c>
      <c r="C62" s="47"/>
      <c r="D62">
        <f>VLOOKUP(VALUE(A62),Data!$A$5:$E$110,5,FALSE)</f>
        <v>45</v>
      </c>
      <c r="E62" s="55">
        <f t="shared" si="0"/>
        <v>0</v>
      </c>
    </row>
    <row r="63" spans="1:5" x14ac:dyDescent="0.25">
      <c r="A63" s="50" t="s">
        <v>468</v>
      </c>
      <c r="B63" s="51">
        <v>57</v>
      </c>
      <c r="C63" s="47"/>
      <c r="D63">
        <f>VLOOKUP(VALUE(A63),Data!$A$5:$E$110,5,FALSE)</f>
        <v>57</v>
      </c>
      <c r="E63" s="55">
        <f t="shared" si="0"/>
        <v>0</v>
      </c>
    </row>
    <row r="64" spans="1:5" x14ac:dyDescent="0.25">
      <c r="A64" s="50" t="s">
        <v>469</v>
      </c>
      <c r="B64" s="51">
        <v>77</v>
      </c>
      <c r="C64" s="47"/>
      <c r="D64">
        <f>VLOOKUP(VALUE(A64),Data!$A$5:$E$110,5,FALSE)</f>
        <v>77</v>
      </c>
      <c r="E64" s="55">
        <f t="shared" si="0"/>
        <v>0</v>
      </c>
    </row>
    <row r="65" spans="1:5" x14ac:dyDescent="0.25">
      <c r="A65" s="50" t="s">
        <v>470</v>
      </c>
      <c r="B65" s="51">
        <v>96</v>
      </c>
      <c r="C65" s="47"/>
      <c r="D65">
        <f>VLOOKUP(VALUE(A65),Data!$A$5:$E$110,5,FALSE)</f>
        <v>96</v>
      </c>
      <c r="E65" s="55">
        <f t="shared" si="0"/>
        <v>0</v>
      </c>
    </row>
    <row r="66" spans="1:5" x14ac:dyDescent="0.25">
      <c r="A66" s="50" t="s">
        <v>471</v>
      </c>
      <c r="B66" s="51">
        <v>69</v>
      </c>
      <c r="C66" s="47"/>
      <c r="D66">
        <f>VLOOKUP(VALUE(A66),Data!$A$5:$E$110,5,FALSE)</f>
        <v>69</v>
      </c>
      <c r="E66" s="55">
        <f t="shared" si="0"/>
        <v>0</v>
      </c>
    </row>
    <row r="67" spans="1:5" x14ac:dyDescent="0.25">
      <c r="A67" s="50" t="s">
        <v>472</v>
      </c>
      <c r="B67" s="51">
        <v>81</v>
      </c>
      <c r="C67" s="47"/>
      <c r="D67">
        <f>VLOOKUP(VALUE(A67),Data!$A$5:$E$110,5,FALSE)</f>
        <v>81</v>
      </c>
      <c r="E67" s="55">
        <f t="shared" ref="E67:E108" si="1">D67-B67</f>
        <v>0</v>
      </c>
    </row>
    <row r="68" spans="1:5" x14ac:dyDescent="0.25">
      <c r="A68" s="50" t="s">
        <v>473</v>
      </c>
      <c r="B68" s="51">
        <v>47</v>
      </c>
      <c r="C68" s="47"/>
      <c r="D68">
        <f>VLOOKUP(VALUE(A68),Data!$A$5:$E$110,5,FALSE)</f>
        <v>47</v>
      </c>
      <c r="E68" s="55">
        <f t="shared" si="1"/>
        <v>0</v>
      </c>
    </row>
    <row r="69" spans="1:5" x14ac:dyDescent="0.25">
      <c r="A69" s="50" t="s">
        <v>474</v>
      </c>
      <c r="B69" s="51">
        <v>106</v>
      </c>
      <c r="C69" s="47"/>
      <c r="D69">
        <f>VLOOKUP(VALUE(A69),Data!$A$5:$E$110,5,FALSE)</f>
        <v>106</v>
      </c>
      <c r="E69" s="55">
        <f t="shared" si="1"/>
        <v>0</v>
      </c>
    </row>
    <row r="70" spans="1:5" x14ac:dyDescent="0.25">
      <c r="A70" s="50" t="s">
        <v>475</v>
      </c>
      <c r="B70" s="51">
        <v>83</v>
      </c>
      <c r="C70" s="47"/>
      <c r="D70">
        <f>VLOOKUP(VALUE(A70),Data!$A$5:$E$110,5,FALSE)</f>
        <v>83</v>
      </c>
      <c r="E70" s="55">
        <f t="shared" si="1"/>
        <v>0</v>
      </c>
    </row>
    <row r="71" spans="1:5" x14ac:dyDescent="0.25">
      <c r="A71" s="50" t="s">
        <v>476</v>
      </c>
      <c r="B71" s="51">
        <v>32</v>
      </c>
      <c r="C71" s="47"/>
      <c r="D71">
        <f>VLOOKUP(VALUE(A71),Data!$A$5:$E$110,5,FALSE)</f>
        <v>32</v>
      </c>
      <c r="E71" s="55">
        <f t="shared" si="1"/>
        <v>0</v>
      </c>
    </row>
    <row r="72" spans="1:5" x14ac:dyDescent="0.25">
      <c r="A72" s="50" t="s">
        <v>477</v>
      </c>
      <c r="B72" s="51">
        <v>31</v>
      </c>
      <c r="C72" s="47"/>
      <c r="D72">
        <f>VLOOKUP(VALUE(A72),Data!$A$5:$E$110,5,FALSE)</f>
        <v>31</v>
      </c>
      <c r="E72" s="55">
        <f t="shared" si="1"/>
        <v>0</v>
      </c>
    </row>
    <row r="73" spans="1:5" x14ac:dyDescent="0.25">
      <c r="A73" s="50" t="s">
        <v>478</v>
      </c>
      <c r="B73" s="51">
        <v>43</v>
      </c>
      <c r="C73" s="47"/>
      <c r="D73">
        <f>VLOOKUP(VALUE(A73),Data!$A$5:$E$110,5,FALSE)</f>
        <v>43</v>
      </c>
      <c r="E73" s="55">
        <f t="shared" si="1"/>
        <v>0</v>
      </c>
    </row>
    <row r="74" spans="1:5" x14ac:dyDescent="0.25">
      <c r="A74" s="50" t="s">
        <v>479</v>
      </c>
      <c r="B74" s="51">
        <v>37</v>
      </c>
      <c r="C74" s="47"/>
      <c r="D74">
        <f>VLOOKUP(VALUE(A74),Data!$A$5:$E$110,5,FALSE)</f>
        <v>37</v>
      </c>
      <c r="E74" s="55">
        <f t="shared" si="1"/>
        <v>0</v>
      </c>
    </row>
    <row r="75" spans="1:5" x14ac:dyDescent="0.25">
      <c r="A75" s="50" t="s">
        <v>480</v>
      </c>
      <c r="B75" s="51">
        <v>15</v>
      </c>
      <c r="C75" s="47"/>
      <c r="D75">
        <f>VLOOKUP(VALUE(A75),Data!$A$5:$E$110,5,FALSE)</f>
        <v>15</v>
      </c>
      <c r="E75" s="55">
        <f t="shared" si="1"/>
        <v>0</v>
      </c>
    </row>
    <row r="76" spans="1:5" x14ac:dyDescent="0.25">
      <c r="A76" s="50" t="s">
        <v>481</v>
      </c>
      <c r="B76" s="51">
        <v>56</v>
      </c>
      <c r="C76" s="47"/>
      <c r="D76">
        <f>VLOOKUP(VALUE(A76),Data!$A$5:$E$110,5,FALSE)</f>
        <v>56</v>
      </c>
      <c r="E76" s="55">
        <f t="shared" si="1"/>
        <v>0</v>
      </c>
    </row>
    <row r="77" spans="1:5" x14ac:dyDescent="0.25">
      <c r="A77" s="50" t="s">
        <v>482</v>
      </c>
      <c r="B77" s="51">
        <v>19</v>
      </c>
      <c r="C77" s="47"/>
      <c r="D77">
        <f>VLOOKUP(VALUE(A77),Data!$A$5:$E$110,5,FALSE)</f>
        <v>19</v>
      </c>
      <c r="E77" s="55">
        <f t="shared" si="1"/>
        <v>0</v>
      </c>
    </row>
    <row r="78" spans="1:5" x14ac:dyDescent="0.25">
      <c r="A78" s="50" t="s">
        <v>483</v>
      </c>
      <c r="B78" s="51">
        <v>63</v>
      </c>
      <c r="C78" s="47"/>
      <c r="D78">
        <f>VLOOKUP(VALUE(A78),Data!$A$5:$E$110,5,FALSE)</f>
        <v>63</v>
      </c>
      <c r="E78" s="55">
        <f t="shared" si="1"/>
        <v>0</v>
      </c>
    </row>
    <row r="79" spans="1:5" x14ac:dyDescent="0.25">
      <c r="A79" s="50" t="s">
        <v>484</v>
      </c>
      <c r="B79" s="51">
        <v>24</v>
      </c>
      <c r="C79" s="47"/>
      <c r="D79">
        <f>VLOOKUP(VALUE(A79),Data!$A$5:$E$110,5,FALSE)</f>
        <v>24</v>
      </c>
      <c r="E79" s="55">
        <f t="shared" si="1"/>
        <v>0</v>
      </c>
    </row>
    <row r="80" spans="1:5" x14ac:dyDescent="0.25">
      <c r="A80" s="50" t="s">
        <v>485</v>
      </c>
      <c r="B80" s="51">
        <v>52</v>
      </c>
      <c r="C80" s="47"/>
      <c r="D80">
        <f>VLOOKUP(VALUE(A80),Data!$A$5:$E$110,5,FALSE)</f>
        <v>52</v>
      </c>
      <c r="E80" s="55">
        <f t="shared" si="1"/>
        <v>0</v>
      </c>
    </row>
    <row r="81" spans="1:5" x14ac:dyDescent="0.25">
      <c r="A81" s="50" t="s">
        <v>486</v>
      </c>
      <c r="B81" s="51">
        <v>115</v>
      </c>
      <c r="C81" s="47"/>
      <c r="D81">
        <f>VLOOKUP(VALUE(A81),Data!$A$5:$E$110,5,FALSE)</f>
        <v>115</v>
      </c>
      <c r="E81" s="55">
        <f t="shared" si="1"/>
        <v>0</v>
      </c>
    </row>
    <row r="82" spans="1:5" x14ac:dyDescent="0.25">
      <c r="A82" s="50" t="s">
        <v>487</v>
      </c>
      <c r="B82" s="51">
        <v>97</v>
      </c>
      <c r="C82" s="47"/>
      <c r="D82">
        <f>VLOOKUP(VALUE(A82),Data!$A$5:$E$110,5,FALSE)</f>
        <v>97</v>
      </c>
      <c r="E82" s="55">
        <f t="shared" si="1"/>
        <v>0</v>
      </c>
    </row>
    <row r="83" spans="1:5" x14ac:dyDescent="0.25">
      <c r="A83" s="50" t="s">
        <v>488</v>
      </c>
      <c r="B83" s="51">
        <v>86</v>
      </c>
      <c r="C83" s="47"/>
      <c r="D83">
        <f>VLOOKUP(VALUE(A83),Data!$A$5:$E$110,5,FALSE)</f>
        <v>86</v>
      </c>
      <c r="E83" s="55">
        <f t="shared" si="1"/>
        <v>0</v>
      </c>
    </row>
    <row r="84" spans="1:5" x14ac:dyDescent="0.25">
      <c r="A84" s="50" t="s">
        <v>489</v>
      </c>
      <c r="B84" s="51">
        <v>95</v>
      </c>
      <c r="C84" s="47"/>
      <c r="D84">
        <f>VLOOKUP(VALUE(A84),Data!$A$5:$E$110,5,FALSE)</f>
        <v>95</v>
      </c>
      <c r="E84" s="55">
        <f t="shared" si="1"/>
        <v>0</v>
      </c>
    </row>
    <row r="85" spans="1:5" x14ac:dyDescent="0.25">
      <c r="A85" s="50" t="s">
        <v>490</v>
      </c>
      <c r="B85" s="51">
        <v>29</v>
      </c>
      <c r="C85" s="47"/>
      <c r="D85">
        <f>VLOOKUP(VALUE(A85),Data!$A$5:$E$110,5,FALSE)</f>
        <v>29</v>
      </c>
      <c r="E85" s="55">
        <f t="shared" si="1"/>
        <v>0</v>
      </c>
    </row>
    <row r="86" spans="1:5" x14ac:dyDescent="0.25">
      <c r="A86" s="50" t="s">
        <v>491</v>
      </c>
      <c r="B86" s="51">
        <v>24</v>
      </c>
      <c r="C86" s="47"/>
      <c r="D86">
        <f>VLOOKUP(VALUE(A86),Data!$A$5:$E$110,5,FALSE)</f>
        <v>24</v>
      </c>
      <c r="E86" s="55">
        <f t="shared" si="1"/>
        <v>0</v>
      </c>
    </row>
    <row r="87" spans="1:5" x14ac:dyDescent="0.25">
      <c r="A87" s="50" t="s">
        <v>492</v>
      </c>
      <c r="B87" s="51">
        <v>86</v>
      </c>
      <c r="C87" s="47"/>
      <c r="D87">
        <f>VLOOKUP(VALUE(A87),Data!$A$5:$E$110,5,FALSE)</f>
        <v>86</v>
      </c>
      <c r="E87" s="55">
        <f t="shared" si="1"/>
        <v>0</v>
      </c>
    </row>
    <row r="88" spans="1:5" x14ac:dyDescent="0.25">
      <c r="A88" s="50" t="s">
        <v>493</v>
      </c>
      <c r="B88" s="51">
        <v>65</v>
      </c>
      <c r="C88" s="47"/>
      <c r="D88">
        <f>VLOOKUP(VALUE(A88),Data!$A$5:$E$110,5,FALSE)</f>
        <v>65</v>
      </c>
      <c r="E88" s="55">
        <f t="shared" si="1"/>
        <v>0</v>
      </c>
    </row>
    <row r="89" spans="1:5" x14ac:dyDescent="0.25">
      <c r="A89" s="50" t="s">
        <v>494</v>
      </c>
      <c r="B89" s="51">
        <v>122</v>
      </c>
      <c r="C89" s="47"/>
      <c r="D89">
        <f>VLOOKUP(VALUE(A89),Data!$A$5:$E$110,5,FALSE)</f>
        <v>122</v>
      </c>
      <c r="E89" s="55">
        <f t="shared" si="1"/>
        <v>0</v>
      </c>
    </row>
    <row r="90" spans="1:5" x14ac:dyDescent="0.25">
      <c r="A90" s="50" t="s">
        <v>495</v>
      </c>
      <c r="B90" s="51">
        <v>17</v>
      </c>
      <c r="C90" s="47"/>
      <c r="D90">
        <f>VLOOKUP(VALUE(A90),Data!$A$5:$E$110,5,FALSE)</f>
        <v>17</v>
      </c>
      <c r="E90" s="55">
        <f t="shared" si="1"/>
        <v>0</v>
      </c>
    </row>
    <row r="91" spans="1:5" x14ac:dyDescent="0.25">
      <c r="A91" s="50" t="s">
        <v>496</v>
      </c>
      <c r="B91" s="51">
        <v>45</v>
      </c>
      <c r="C91" s="47"/>
      <c r="D91">
        <f>VLOOKUP(VALUE(A91),Data!$A$5:$E$110,5,FALSE)</f>
        <v>45</v>
      </c>
      <c r="E91" s="55">
        <f t="shared" si="1"/>
        <v>0</v>
      </c>
    </row>
    <row r="92" spans="1:5" x14ac:dyDescent="0.25">
      <c r="A92" s="50" t="s">
        <v>497</v>
      </c>
      <c r="B92" s="51">
        <v>69</v>
      </c>
      <c r="C92" s="47"/>
      <c r="D92">
        <f>VLOOKUP(VALUE(A92),Data!$A$5:$E$110,5,FALSE)</f>
        <v>69</v>
      </c>
      <c r="E92" s="55">
        <f t="shared" si="1"/>
        <v>0</v>
      </c>
    </row>
    <row r="93" spans="1:5" x14ac:dyDescent="0.25">
      <c r="A93" s="50" t="s">
        <v>498</v>
      </c>
      <c r="B93" s="51">
        <v>32</v>
      </c>
      <c r="C93" s="47"/>
      <c r="D93">
        <f>VLOOKUP(VALUE(A93),Data!$A$5:$E$110,5,FALSE)</f>
        <v>32</v>
      </c>
      <c r="E93" s="55">
        <f t="shared" si="1"/>
        <v>0</v>
      </c>
    </row>
    <row r="94" spans="1:5" x14ac:dyDescent="0.25">
      <c r="A94" s="50" t="s">
        <v>499</v>
      </c>
      <c r="B94" s="51">
        <v>87</v>
      </c>
      <c r="C94" s="47"/>
      <c r="D94">
        <f>VLOOKUP(VALUE(A94),Data!$A$5:$E$110,5,FALSE)</f>
        <v>87</v>
      </c>
      <c r="E94" s="55">
        <f t="shared" si="1"/>
        <v>0</v>
      </c>
    </row>
    <row r="95" spans="1:5" x14ac:dyDescent="0.25">
      <c r="A95" s="50" t="s">
        <v>500</v>
      </c>
      <c r="B95" s="51">
        <v>34</v>
      </c>
      <c r="C95" s="47"/>
      <c r="D95">
        <f>VLOOKUP(VALUE(A95),Data!$A$5:$E$110,5,FALSE)</f>
        <v>34</v>
      </c>
      <c r="E95" s="55">
        <f t="shared" si="1"/>
        <v>0</v>
      </c>
    </row>
    <row r="96" spans="1:5" x14ac:dyDescent="0.25">
      <c r="A96" s="50" t="s">
        <v>501</v>
      </c>
      <c r="B96" s="51">
        <v>45</v>
      </c>
      <c r="C96" s="47"/>
      <c r="D96">
        <f>VLOOKUP(VALUE(A96),Data!$A$5:$E$110,5,FALSE)</f>
        <v>45</v>
      </c>
      <c r="E96" s="55">
        <f t="shared" si="1"/>
        <v>0</v>
      </c>
    </row>
    <row r="97" spans="1:5" x14ac:dyDescent="0.25">
      <c r="A97" s="50" t="s">
        <v>502</v>
      </c>
      <c r="B97" s="51">
        <v>55</v>
      </c>
      <c r="C97" s="47"/>
      <c r="D97">
        <f>VLOOKUP(VALUE(A97),Data!$A$5:$E$110,5,FALSE)</f>
        <v>55</v>
      </c>
      <c r="E97" s="55">
        <f t="shared" si="1"/>
        <v>0</v>
      </c>
    </row>
    <row r="98" spans="1:5" x14ac:dyDescent="0.25">
      <c r="A98" s="50" t="s">
        <v>503</v>
      </c>
      <c r="B98" s="51">
        <v>46</v>
      </c>
      <c r="C98" s="47"/>
      <c r="D98">
        <f>VLOOKUP(VALUE(A98),Data!$A$5:$E$110,5,FALSE)</f>
        <v>46</v>
      </c>
      <c r="E98" s="55">
        <f t="shared" si="1"/>
        <v>0</v>
      </c>
    </row>
    <row r="99" spans="1:5" x14ac:dyDescent="0.25">
      <c r="A99" s="50" t="s">
        <v>504</v>
      </c>
      <c r="B99" s="51">
        <v>42</v>
      </c>
      <c r="C99" s="47"/>
      <c r="D99">
        <f>VLOOKUP(VALUE(A99),Data!$A$5:$E$110,5,FALSE)</f>
        <v>42</v>
      </c>
      <c r="E99" s="55">
        <f t="shared" si="1"/>
        <v>0</v>
      </c>
    </row>
    <row r="100" spans="1:5" x14ac:dyDescent="0.25">
      <c r="A100" s="50" t="s">
        <v>505</v>
      </c>
      <c r="B100" s="51">
        <v>58</v>
      </c>
      <c r="C100" s="47"/>
      <c r="D100">
        <f>VLOOKUP(VALUE(A100),Data!$A$5:$E$110,5,FALSE)</f>
        <v>58</v>
      </c>
      <c r="E100" s="55">
        <f t="shared" si="1"/>
        <v>0</v>
      </c>
    </row>
    <row r="101" spans="1:5" x14ac:dyDescent="0.25">
      <c r="A101" s="50" t="s">
        <v>506</v>
      </c>
      <c r="B101" s="51">
        <v>57</v>
      </c>
      <c r="C101" s="47"/>
      <c r="D101">
        <f>VLOOKUP(VALUE(A101),Data!$A$5:$E$110,5,FALSE)</f>
        <v>57</v>
      </c>
      <c r="E101" s="55">
        <f t="shared" si="1"/>
        <v>0</v>
      </c>
    </row>
    <row r="102" spans="1:5" x14ac:dyDescent="0.25">
      <c r="A102" s="50" t="s">
        <v>507</v>
      </c>
      <c r="B102" s="51">
        <v>13</v>
      </c>
      <c r="C102" s="47"/>
      <c r="D102">
        <f>VLOOKUP(VALUE(A102),Data!$A$5:$E$110,5,FALSE)</f>
        <v>13</v>
      </c>
      <c r="E102" s="55">
        <f t="shared" si="1"/>
        <v>0</v>
      </c>
    </row>
    <row r="103" spans="1:5" x14ac:dyDescent="0.25">
      <c r="A103" s="50" t="s">
        <v>508</v>
      </c>
      <c r="B103" s="51">
        <v>41</v>
      </c>
      <c r="C103" s="47"/>
      <c r="D103">
        <f>VLOOKUP(VALUE(A103),Data!$A$5:$E$110,5,FALSE)</f>
        <v>41</v>
      </c>
      <c r="E103" s="55">
        <f t="shared" si="1"/>
        <v>0</v>
      </c>
    </row>
    <row r="104" spans="1:5" x14ac:dyDescent="0.25">
      <c r="A104" s="50" t="s">
        <v>509</v>
      </c>
      <c r="B104" s="51">
        <v>8</v>
      </c>
      <c r="C104" s="47"/>
      <c r="D104">
        <f>VLOOKUP(VALUE(A104),Data!$A$5:$E$110,5,FALSE)</f>
        <v>8</v>
      </c>
      <c r="E104" s="55">
        <f t="shared" si="1"/>
        <v>0</v>
      </c>
    </row>
    <row r="105" spans="1:5" x14ac:dyDescent="0.25">
      <c r="A105" s="50" t="s">
        <v>510</v>
      </c>
      <c r="B105" s="51">
        <v>164</v>
      </c>
      <c r="C105" s="47"/>
      <c r="D105">
        <f>VLOOKUP(VALUE(A105),Data!$A$5:$E$110,5,FALSE)</f>
        <v>164</v>
      </c>
      <c r="E105" s="55">
        <f t="shared" si="1"/>
        <v>0</v>
      </c>
    </row>
    <row r="106" spans="1:5" x14ac:dyDescent="0.25">
      <c r="A106" s="50" t="s">
        <v>511</v>
      </c>
      <c r="B106" s="51">
        <v>18</v>
      </c>
      <c r="C106" s="47"/>
      <c r="D106">
        <f>VLOOKUP(VALUE(A106),Data!$A$5:$E$110,5,FALSE)</f>
        <v>18</v>
      </c>
      <c r="E106" s="55">
        <f t="shared" si="1"/>
        <v>0</v>
      </c>
    </row>
    <row r="107" spans="1:5" x14ac:dyDescent="0.25">
      <c r="A107" s="52" t="s">
        <v>512</v>
      </c>
      <c r="B107" s="53">
        <v>33</v>
      </c>
      <c r="C107" s="47"/>
      <c r="D107">
        <f>VLOOKUP(VALUE(A107),Data!$A$5:$E$110,5,FALSE)</f>
        <v>33</v>
      </c>
      <c r="E107" s="55">
        <f t="shared" si="1"/>
        <v>0</v>
      </c>
    </row>
    <row r="108" spans="1:5" x14ac:dyDescent="0.25">
      <c r="E108" s="55">
        <f t="shared" si="1"/>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zoomScale="75" zoomScaleNormal="75" workbookViewId="0">
      <selection activeCell="C38" sqref="C38"/>
    </sheetView>
  </sheetViews>
  <sheetFormatPr defaultRowHeight="15" x14ac:dyDescent="0.25"/>
  <cols>
    <col min="1" max="1" width="129.7109375" bestFit="1" customWidth="1"/>
  </cols>
  <sheetData>
    <row r="1" spans="1:15" x14ac:dyDescent="0.25">
      <c r="A1" s="13" t="s">
        <v>342</v>
      </c>
    </row>
    <row r="2" spans="1:15" x14ac:dyDescent="0.25">
      <c r="A2" t="s">
        <v>95</v>
      </c>
      <c r="B2" t="s">
        <v>150</v>
      </c>
      <c r="C2" t="s">
        <v>151</v>
      </c>
      <c r="D2" s="14" t="s">
        <v>165</v>
      </c>
      <c r="E2" t="s">
        <v>152</v>
      </c>
    </row>
    <row r="3" spans="1:15" x14ac:dyDescent="0.25">
      <c r="A3" t="s">
        <v>96</v>
      </c>
      <c r="B3" t="s">
        <v>150</v>
      </c>
      <c r="C3" t="s">
        <v>151</v>
      </c>
      <c r="D3" s="14" t="s">
        <v>165</v>
      </c>
      <c r="E3" t="s">
        <v>152</v>
      </c>
    </row>
    <row r="4" spans="1:15" x14ac:dyDescent="0.25">
      <c r="A4" t="s">
        <v>97</v>
      </c>
      <c r="B4" t="s">
        <v>150</v>
      </c>
      <c r="C4" t="s">
        <v>151</v>
      </c>
      <c r="D4" s="14" t="s">
        <v>165</v>
      </c>
      <c r="E4" t="s">
        <v>152</v>
      </c>
    </row>
    <row r="5" spans="1:15" x14ac:dyDescent="0.25">
      <c r="A5" t="s">
        <v>98</v>
      </c>
      <c r="B5" t="s">
        <v>153</v>
      </c>
      <c r="C5" t="s">
        <v>154</v>
      </c>
      <c r="D5" t="s">
        <v>155</v>
      </c>
      <c r="E5" t="s">
        <v>156</v>
      </c>
      <c r="F5" t="s">
        <v>157</v>
      </c>
      <c r="G5" t="s">
        <v>158</v>
      </c>
      <c r="H5" t="s">
        <v>159</v>
      </c>
      <c r="I5" t="s">
        <v>160</v>
      </c>
      <c r="J5" t="s">
        <v>161</v>
      </c>
      <c r="K5" t="s">
        <v>162</v>
      </c>
      <c r="L5" t="s">
        <v>163</v>
      </c>
      <c r="M5" t="s">
        <v>164</v>
      </c>
      <c r="N5" s="14" t="s">
        <v>165</v>
      </c>
      <c r="O5" t="s">
        <v>152</v>
      </c>
    </row>
    <row r="6" spans="1:15" x14ac:dyDescent="0.25">
      <c r="A6" t="s">
        <v>99</v>
      </c>
      <c r="B6" s="14" t="s">
        <v>373</v>
      </c>
      <c r="C6" s="14" t="s">
        <v>165</v>
      </c>
    </row>
    <row r="7" spans="1:15" x14ac:dyDescent="0.25">
      <c r="A7" t="s">
        <v>100</v>
      </c>
      <c r="B7" t="s">
        <v>166</v>
      </c>
      <c r="C7" t="s">
        <v>167</v>
      </c>
      <c r="D7" t="s">
        <v>168</v>
      </c>
      <c r="E7" t="s">
        <v>169</v>
      </c>
      <c r="F7" t="s">
        <v>170</v>
      </c>
      <c r="G7" t="s">
        <v>171</v>
      </c>
      <c r="H7" t="s">
        <v>172</v>
      </c>
      <c r="I7" t="s">
        <v>173</v>
      </c>
      <c r="J7" t="s">
        <v>174</v>
      </c>
      <c r="K7" t="s">
        <v>164</v>
      </c>
      <c r="L7" s="14" t="s">
        <v>165</v>
      </c>
      <c r="M7" t="s">
        <v>152</v>
      </c>
    </row>
    <row r="8" spans="1:15" x14ac:dyDescent="0.25">
      <c r="A8" t="s">
        <v>574</v>
      </c>
      <c r="B8" t="s">
        <v>175</v>
      </c>
      <c r="C8" t="s">
        <v>165</v>
      </c>
      <c r="D8" t="s">
        <v>152</v>
      </c>
    </row>
    <row r="9" spans="1:15" x14ac:dyDescent="0.25">
      <c r="A9" t="s">
        <v>575</v>
      </c>
      <c r="B9" t="s">
        <v>175</v>
      </c>
      <c r="C9" t="s">
        <v>165</v>
      </c>
      <c r="D9" t="s">
        <v>152</v>
      </c>
    </row>
    <row r="10" spans="1:15" x14ac:dyDescent="0.25">
      <c r="A10" t="s">
        <v>576</v>
      </c>
      <c r="B10" t="s">
        <v>175</v>
      </c>
      <c r="C10" t="s">
        <v>165</v>
      </c>
      <c r="D10" t="s">
        <v>152</v>
      </c>
    </row>
    <row r="11" spans="1:15" x14ac:dyDescent="0.25">
      <c r="A11" t="s">
        <v>346</v>
      </c>
      <c r="B11" t="s">
        <v>176</v>
      </c>
      <c r="C11" t="s">
        <v>177</v>
      </c>
      <c r="D11" t="s">
        <v>178</v>
      </c>
      <c r="E11" t="s">
        <v>179</v>
      </c>
      <c r="F11" t="s">
        <v>180</v>
      </c>
      <c r="G11" t="s">
        <v>165</v>
      </c>
      <c r="H11" t="s">
        <v>152</v>
      </c>
    </row>
    <row r="12" spans="1:15" x14ac:dyDescent="0.25">
      <c r="A12" t="s">
        <v>347</v>
      </c>
      <c r="B12" t="s">
        <v>176</v>
      </c>
      <c r="C12" t="s">
        <v>177</v>
      </c>
      <c r="D12" t="s">
        <v>178</v>
      </c>
      <c r="E12" t="s">
        <v>179</v>
      </c>
      <c r="F12" t="s">
        <v>180</v>
      </c>
      <c r="G12" t="s">
        <v>165</v>
      </c>
      <c r="H12" t="s">
        <v>152</v>
      </c>
    </row>
    <row r="13" spans="1:15" x14ac:dyDescent="0.25">
      <c r="A13" t="s">
        <v>348</v>
      </c>
      <c r="B13" t="s">
        <v>176</v>
      </c>
      <c r="C13" t="s">
        <v>177</v>
      </c>
      <c r="D13" t="s">
        <v>178</v>
      </c>
      <c r="E13" t="s">
        <v>179</v>
      </c>
      <c r="F13" t="s">
        <v>180</v>
      </c>
      <c r="G13" t="s">
        <v>165</v>
      </c>
      <c r="H13" t="s">
        <v>152</v>
      </c>
    </row>
    <row r="14" spans="1:15" x14ac:dyDescent="0.25">
      <c r="A14" t="s">
        <v>349</v>
      </c>
      <c r="B14" t="s">
        <v>176</v>
      </c>
      <c r="C14" t="s">
        <v>177</v>
      </c>
      <c r="D14" t="s">
        <v>178</v>
      </c>
      <c r="E14" t="s">
        <v>179</v>
      </c>
      <c r="F14" t="s">
        <v>180</v>
      </c>
      <c r="G14" t="s">
        <v>165</v>
      </c>
      <c r="H14" t="s">
        <v>152</v>
      </c>
    </row>
    <row r="15" spans="1:15" x14ac:dyDescent="0.25">
      <c r="A15" t="s">
        <v>350</v>
      </c>
      <c r="B15" t="s">
        <v>176</v>
      </c>
      <c r="C15" t="s">
        <v>177</v>
      </c>
      <c r="D15" t="s">
        <v>178</v>
      </c>
      <c r="E15" t="s">
        <v>179</v>
      </c>
      <c r="F15" t="s">
        <v>180</v>
      </c>
      <c r="G15" t="s">
        <v>165</v>
      </c>
      <c r="H15" t="s">
        <v>152</v>
      </c>
    </row>
    <row r="16" spans="1:15" x14ac:dyDescent="0.25">
      <c r="A16" t="s">
        <v>351</v>
      </c>
      <c r="B16" t="s">
        <v>176</v>
      </c>
      <c r="C16" t="s">
        <v>177</v>
      </c>
      <c r="D16" t="s">
        <v>178</v>
      </c>
      <c r="E16" t="s">
        <v>179</v>
      </c>
      <c r="F16" t="s">
        <v>180</v>
      </c>
      <c r="G16" t="s">
        <v>165</v>
      </c>
      <c r="H16" t="s">
        <v>152</v>
      </c>
    </row>
    <row r="17" spans="1:8" x14ac:dyDescent="0.25">
      <c r="A17" t="s">
        <v>577</v>
      </c>
      <c r="B17" t="s">
        <v>181</v>
      </c>
      <c r="C17" t="s">
        <v>182</v>
      </c>
      <c r="D17" t="s">
        <v>183</v>
      </c>
      <c r="E17" t="s">
        <v>184</v>
      </c>
      <c r="F17" t="s">
        <v>185</v>
      </c>
      <c r="G17" t="s">
        <v>165</v>
      </c>
      <c r="H17" t="s">
        <v>152</v>
      </c>
    </row>
    <row r="18" spans="1:8" x14ac:dyDescent="0.25">
      <c r="A18" t="s">
        <v>578</v>
      </c>
      <c r="B18" t="s">
        <v>181</v>
      </c>
      <c r="C18" t="s">
        <v>182</v>
      </c>
      <c r="D18" t="s">
        <v>183</v>
      </c>
      <c r="E18" t="s">
        <v>184</v>
      </c>
      <c r="F18" t="s">
        <v>185</v>
      </c>
      <c r="G18" t="s">
        <v>165</v>
      </c>
      <c r="H18" t="s">
        <v>152</v>
      </c>
    </row>
    <row r="19" spans="1:8" x14ac:dyDescent="0.25">
      <c r="A19" t="s">
        <v>579</v>
      </c>
      <c r="B19" t="s">
        <v>181</v>
      </c>
      <c r="C19" t="s">
        <v>182</v>
      </c>
      <c r="D19" t="s">
        <v>183</v>
      </c>
      <c r="E19" t="s">
        <v>184</v>
      </c>
      <c r="F19" t="s">
        <v>185</v>
      </c>
      <c r="G19" t="s">
        <v>165</v>
      </c>
      <c r="H19" t="s">
        <v>152</v>
      </c>
    </row>
    <row r="20" spans="1:8" x14ac:dyDescent="0.25">
      <c r="A20" t="s">
        <v>580</v>
      </c>
      <c r="B20" t="s">
        <v>181</v>
      </c>
      <c r="C20" t="s">
        <v>182</v>
      </c>
      <c r="D20" t="s">
        <v>183</v>
      </c>
      <c r="E20" t="s">
        <v>184</v>
      </c>
      <c r="F20" t="s">
        <v>185</v>
      </c>
      <c r="G20" t="s">
        <v>165</v>
      </c>
      <c r="H20" t="s">
        <v>152</v>
      </c>
    </row>
    <row r="21" spans="1:8" x14ac:dyDescent="0.25">
      <c r="A21" t="s">
        <v>581</v>
      </c>
      <c r="B21" t="s">
        <v>181</v>
      </c>
      <c r="C21" t="s">
        <v>182</v>
      </c>
      <c r="D21" t="s">
        <v>183</v>
      </c>
      <c r="E21" t="s">
        <v>184</v>
      </c>
      <c r="F21" t="s">
        <v>185</v>
      </c>
      <c r="G21" t="s">
        <v>165</v>
      </c>
      <c r="H21" t="s">
        <v>152</v>
      </c>
    </row>
    <row r="22" spans="1:8" x14ac:dyDescent="0.25">
      <c r="A22" t="s">
        <v>582</v>
      </c>
      <c r="B22" t="s">
        <v>181</v>
      </c>
      <c r="C22" t="s">
        <v>182</v>
      </c>
      <c r="D22" t="s">
        <v>183</v>
      </c>
      <c r="E22" t="s">
        <v>184</v>
      </c>
      <c r="F22" t="s">
        <v>185</v>
      </c>
      <c r="G22" t="s">
        <v>165</v>
      </c>
      <c r="H22" t="s">
        <v>152</v>
      </c>
    </row>
    <row r="23" spans="1:8" x14ac:dyDescent="0.25">
      <c r="A23" t="s">
        <v>587</v>
      </c>
      <c r="B23" t="s">
        <v>176</v>
      </c>
      <c r="C23" t="s">
        <v>177</v>
      </c>
      <c r="D23" t="s">
        <v>178</v>
      </c>
      <c r="E23" t="s">
        <v>179</v>
      </c>
      <c r="F23" t="s">
        <v>180</v>
      </c>
      <c r="G23" t="s">
        <v>165</v>
      </c>
      <c r="H23" t="s">
        <v>152</v>
      </c>
    </row>
    <row r="24" spans="1:8" x14ac:dyDescent="0.25">
      <c r="A24" t="s">
        <v>588</v>
      </c>
      <c r="B24" t="s">
        <v>176</v>
      </c>
      <c r="C24" t="s">
        <v>177</v>
      </c>
      <c r="D24" t="s">
        <v>178</v>
      </c>
      <c r="E24" t="s">
        <v>179</v>
      </c>
      <c r="F24" t="s">
        <v>180</v>
      </c>
      <c r="G24" t="s">
        <v>165</v>
      </c>
      <c r="H24" t="s">
        <v>152</v>
      </c>
    </row>
    <row r="25" spans="1:8" x14ac:dyDescent="0.25">
      <c r="A25" t="s">
        <v>589</v>
      </c>
      <c r="B25" t="s">
        <v>176</v>
      </c>
      <c r="C25" t="s">
        <v>177</v>
      </c>
      <c r="D25" t="s">
        <v>178</v>
      </c>
      <c r="E25" t="s">
        <v>179</v>
      </c>
      <c r="F25" t="s">
        <v>180</v>
      </c>
      <c r="G25" t="s">
        <v>165</v>
      </c>
      <c r="H25" t="s">
        <v>152</v>
      </c>
    </row>
    <row r="26" spans="1:8" x14ac:dyDescent="0.25">
      <c r="A26" t="s">
        <v>590</v>
      </c>
      <c r="B26" t="s">
        <v>176</v>
      </c>
      <c r="C26" t="s">
        <v>177</v>
      </c>
      <c r="D26" t="s">
        <v>178</v>
      </c>
      <c r="E26" t="s">
        <v>179</v>
      </c>
      <c r="F26" t="s">
        <v>180</v>
      </c>
      <c r="G26" t="s">
        <v>165</v>
      </c>
      <c r="H26" t="s">
        <v>152</v>
      </c>
    </row>
    <row r="27" spans="1:8" x14ac:dyDescent="0.25">
      <c r="A27" t="s">
        <v>591</v>
      </c>
      <c r="B27" t="s">
        <v>176</v>
      </c>
      <c r="C27" t="s">
        <v>177</v>
      </c>
      <c r="D27" t="s">
        <v>178</v>
      </c>
      <c r="E27" t="s">
        <v>179</v>
      </c>
      <c r="F27" t="s">
        <v>180</v>
      </c>
      <c r="G27" t="s">
        <v>165</v>
      </c>
      <c r="H27" t="s">
        <v>152</v>
      </c>
    </row>
    <row r="28" spans="1:8" x14ac:dyDescent="0.25">
      <c r="A28" t="s">
        <v>592</v>
      </c>
      <c r="B28" t="s">
        <v>176</v>
      </c>
      <c r="C28" t="s">
        <v>177</v>
      </c>
      <c r="D28" t="s">
        <v>178</v>
      </c>
      <c r="E28" t="s">
        <v>179</v>
      </c>
      <c r="F28" t="s">
        <v>180</v>
      </c>
      <c r="G28" t="s">
        <v>165</v>
      </c>
      <c r="H28" t="s">
        <v>152</v>
      </c>
    </row>
    <row r="29" spans="1:8" x14ac:dyDescent="0.25">
      <c r="A29" t="s">
        <v>593</v>
      </c>
      <c r="B29" t="s">
        <v>176</v>
      </c>
      <c r="C29" t="s">
        <v>177</v>
      </c>
      <c r="D29" t="s">
        <v>178</v>
      </c>
      <c r="E29" t="s">
        <v>179</v>
      </c>
      <c r="F29" t="s">
        <v>180</v>
      </c>
      <c r="G29" t="s">
        <v>165</v>
      </c>
      <c r="H29" t="s">
        <v>152</v>
      </c>
    </row>
    <row r="30" spans="1:8" x14ac:dyDescent="0.25">
      <c r="A30" t="s">
        <v>594</v>
      </c>
      <c r="B30" t="s">
        <v>176</v>
      </c>
      <c r="C30" t="s">
        <v>177</v>
      </c>
      <c r="D30" t="s">
        <v>178</v>
      </c>
      <c r="E30" t="s">
        <v>179</v>
      </c>
      <c r="F30" t="s">
        <v>180</v>
      </c>
      <c r="G30" t="s">
        <v>165</v>
      </c>
      <c r="H30" t="s">
        <v>152</v>
      </c>
    </row>
    <row r="31" spans="1:8" x14ac:dyDescent="0.25">
      <c r="A31" t="s">
        <v>583</v>
      </c>
      <c r="B31" t="s">
        <v>176</v>
      </c>
      <c r="C31" t="s">
        <v>177</v>
      </c>
      <c r="D31" t="s">
        <v>178</v>
      </c>
      <c r="E31" t="s">
        <v>179</v>
      </c>
      <c r="F31" t="s">
        <v>180</v>
      </c>
      <c r="G31" t="s">
        <v>165</v>
      </c>
      <c r="H31" t="s">
        <v>152</v>
      </c>
    </row>
    <row r="32" spans="1:8" x14ac:dyDescent="0.25">
      <c r="A32" t="s">
        <v>584</v>
      </c>
      <c r="B32" t="s">
        <v>176</v>
      </c>
      <c r="C32" t="s">
        <v>177</v>
      </c>
      <c r="D32" t="s">
        <v>178</v>
      </c>
      <c r="E32" t="s">
        <v>179</v>
      </c>
      <c r="F32" t="s">
        <v>180</v>
      </c>
      <c r="G32" t="s">
        <v>165</v>
      </c>
      <c r="H32" t="s">
        <v>152</v>
      </c>
    </row>
    <row r="33" spans="1:13" x14ac:dyDescent="0.25">
      <c r="A33" t="s">
        <v>585</v>
      </c>
      <c r="B33" t="s">
        <v>176</v>
      </c>
      <c r="C33" t="s">
        <v>177</v>
      </c>
      <c r="D33" t="s">
        <v>178</v>
      </c>
      <c r="E33" t="s">
        <v>179</v>
      </c>
      <c r="F33" t="s">
        <v>180</v>
      </c>
      <c r="G33" t="s">
        <v>165</v>
      </c>
      <c r="H33" t="s">
        <v>152</v>
      </c>
    </row>
    <row r="34" spans="1:13" x14ac:dyDescent="0.25">
      <c r="A34" t="s">
        <v>369</v>
      </c>
      <c r="B34" t="s">
        <v>186</v>
      </c>
      <c r="C34" t="s">
        <v>165</v>
      </c>
      <c r="D34" t="s">
        <v>152</v>
      </c>
    </row>
    <row r="35" spans="1:13" x14ac:dyDescent="0.25">
      <c r="A35" t="s">
        <v>107</v>
      </c>
      <c r="B35" t="s">
        <v>187</v>
      </c>
      <c r="C35" t="s">
        <v>188</v>
      </c>
      <c r="D35" t="s">
        <v>189</v>
      </c>
      <c r="E35" t="s">
        <v>190</v>
      </c>
      <c r="F35" t="s">
        <v>191</v>
      </c>
      <c r="G35" t="s">
        <v>165</v>
      </c>
      <c r="H35" t="s">
        <v>152</v>
      </c>
    </row>
    <row r="36" spans="1:13" x14ac:dyDescent="0.25">
      <c r="A36" t="s">
        <v>108</v>
      </c>
      <c r="B36" t="s">
        <v>192</v>
      </c>
      <c r="C36" t="s">
        <v>193</v>
      </c>
      <c r="D36" t="s">
        <v>194</v>
      </c>
      <c r="E36" t="s">
        <v>195</v>
      </c>
      <c r="F36" t="s">
        <v>196</v>
      </c>
      <c r="G36" t="s">
        <v>197</v>
      </c>
      <c r="H36" t="s">
        <v>198</v>
      </c>
      <c r="I36" t="s">
        <v>199</v>
      </c>
      <c r="J36" t="s">
        <v>200</v>
      </c>
      <c r="K36" t="s">
        <v>164</v>
      </c>
      <c r="L36" t="s">
        <v>165</v>
      </c>
      <c r="M36" t="s">
        <v>152</v>
      </c>
    </row>
    <row r="37" spans="1:13" x14ac:dyDescent="0.25">
      <c r="A37" t="s">
        <v>586</v>
      </c>
      <c r="B37" t="s">
        <v>175</v>
      </c>
      <c r="C37" t="s">
        <v>165</v>
      </c>
      <c r="D37" t="s">
        <v>152</v>
      </c>
    </row>
    <row r="38" spans="1:13" x14ac:dyDescent="0.25">
      <c r="A38" t="s">
        <v>371</v>
      </c>
      <c r="B38" t="s">
        <v>152</v>
      </c>
      <c r="C38" t="s">
        <v>165</v>
      </c>
    </row>
    <row r="39" spans="1:13" x14ac:dyDescent="0.25">
      <c r="A39" t="s">
        <v>381</v>
      </c>
      <c r="B39" t="s">
        <v>201</v>
      </c>
      <c r="C39" t="s">
        <v>202</v>
      </c>
      <c r="D39" t="s">
        <v>165</v>
      </c>
      <c r="E39" t="s">
        <v>152</v>
      </c>
    </row>
    <row r="40" spans="1:13" x14ac:dyDescent="0.25">
      <c r="A40" t="s">
        <v>382</v>
      </c>
      <c r="B40" t="s">
        <v>201</v>
      </c>
      <c r="C40" t="s">
        <v>202</v>
      </c>
      <c r="D40" t="s">
        <v>165</v>
      </c>
      <c r="E40" t="s">
        <v>152</v>
      </c>
    </row>
    <row r="41" spans="1:13" x14ac:dyDescent="0.25">
      <c r="A41" t="s">
        <v>383</v>
      </c>
      <c r="B41" t="s">
        <v>201</v>
      </c>
      <c r="C41" t="s">
        <v>202</v>
      </c>
      <c r="D41" t="s">
        <v>165</v>
      </c>
      <c r="E41" t="s">
        <v>152</v>
      </c>
    </row>
    <row r="42" spans="1:13" x14ac:dyDescent="0.25">
      <c r="A42" t="s">
        <v>384</v>
      </c>
      <c r="B42" t="s">
        <v>201</v>
      </c>
      <c r="C42" t="s">
        <v>202</v>
      </c>
      <c r="D42" t="s">
        <v>165</v>
      </c>
      <c r="E42" t="s">
        <v>152</v>
      </c>
    </row>
    <row r="43" spans="1:13" x14ac:dyDescent="0.25">
      <c r="A43" t="s">
        <v>385</v>
      </c>
      <c r="B43" t="s">
        <v>201</v>
      </c>
      <c r="C43" t="s">
        <v>202</v>
      </c>
      <c r="D43" t="s">
        <v>165</v>
      </c>
      <c r="E43" t="s">
        <v>152</v>
      </c>
    </row>
    <row r="44" spans="1:13" x14ac:dyDescent="0.25">
      <c r="A44" t="s">
        <v>372</v>
      </c>
      <c r="B44" t="s">
        <v>152</v>
      </c>
      <c r="C44" t="s">
        <v>165</v>
      </c>
    </row>
    <row r="45" spans="1:13" x14ac:dyDescent="0.25">
      <c r="A45" t="s">
        <v>113</v>
      </c>
      <c r="B45" t="s">
        <v>203</v>
      </c>
      <c r="C45" t="s">
        <v>204</v>
      </c>
      <c r="D45" t="s">
        <v>165</v>
      </c>
      <c r="E45" t="s">
        <v>152</v>
      </c>
    </row>
    <row r="46" spans="1:13" x14ac:dyDescent="0.25">
      <c r="A46" t="s">
        <v>114</v>
      </c>
      <c r="B46" t="s">
        <v>205</v>
      </c>
      <c r="C46" t="s">
        <v>206</v>
      </c>
      <c r="D46" t="s">
        <v>207</v>
      </c>
      <c r="E46" t="s">
        <v>208</v>
      </c>
      <c r="F46" t="s">
        <v>209</v>
      </c>
      <c r="G46" t="s">
        <v>165</v>
      </c>
      <c r="H46" t="s">
        <v>152</v>
      </c>
    </row>
    <row r="47" spans="1:13" x14ac:dyDescent="0.25">
      <c r="A47" t="s">
        <v>115</v>
      </c>
      <c r="B47" t="s">
        <v>165</v>
      </c>
      <c r="C47" t="s">
        <v>152</v>
      </c>
    </row>
    <row r="48" spans="1:13" x14ac:dyDescent="0.25">
      <c r="A48" t="s">
        <v>116</v>
      </c>
      <c r="B48" t="s">
        <v>210</v>
      </c>
      <c r="C48" t="s">
        <v>211</v>
      </c>
      <c r="D48" t="s">
        <v>212</v>
      </c>
      <c r="E48" t="s">
        <v>213</v>
      </c>
      <c r="F48" t="s">
        <v>214</v>
      </c>
      <c r="G48" t="s">
        <v>165</v>
      </c>
      <c r="H48" t="s">
        <v>152</v>
      </c>
    </row>
    <row r="49" spans="1:12" x14ac:dyDescent="0.25">
      <c r="A49" t="s">
        <v>117</v>
      </c>
      <c r="B49" t="s">
        <v>215</v>
      </c>
      <c r="C49" t="s">
        <v>216</v>
      </c>
      <c r="D49" t="s">
        <v>217</v>
      </c>
      <c r="E49" t="s">
        <v>218</v>
      </c>
      <c r="F49" t="s">
        <v>191</v>
      </c>
      <c r="G49" t="s">
        <v>165</v>
      </c>
      <c r="H49" t="s">
        <v>152</v>
      </c>
    </row>
    <row r="50" spans="1:12" x14ac:dyDescent="0.25">
      <c r="A50" t="s">
        <v>118</v>
      </c>
      <c r="B50" t="s">
        <v>219</v>
      </c>
      <c r="C50" t="s">
        <v>220</v>
      </c>
      <c r="D50" t="s">
        <v>221</v>
      </c>
      <c r="E50" t="s">
        <v>222</v>
      </c>
      <c r="F50" t="s">
        <v>223</v>
      </c>
      <c r="G50" t="s">
        <v>374</v>
      </c>
      <c r="H50" t="s">
        <v>225</v>
      </c>
      <c r="I50" t="s">
        <v>226</v>
      </c>
      <c r="J50" t="s">
        <v>227</v>
      </c>
      <c r="K50" t="s">
        <v>165</v>
      </c>
      <c r="L50" t="s">
        <v>152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zoomScale="75" zoomScaleNormal="75" workbookViewId="0">
      <selection activeCell="C38" sqref="C38"/>
    </sheetView>
  </sheetViews>
  <sheetFormatPr defaultRowHeight="15" x14ac:dyDescent="0.25"/>
  <cols>
    <col min="1" max="1" width="148" bestFit="1" customWidth="1"/>
  </cols>
  <sheetData>
    <row r="1" spans="1:15" x14ac:dyDescent="0.25">
      <c r="A1" s="13" t="s">
        <v>342</v>
      </c>
    </row>
    <row r="2" spans="1:15" x14ac:dyDescent="0.25">
      <c r="A2" t="s">
        <v>95</v>
      </c>
      <c r="B2" s="1">
        <v>6</v>
      </c>
      <c r="C2" s="1">
        <v>7</v>
      </c>
      <c r="D2" s="1">
        <v>8</v>
      </c>
      <c r="E2" s="1">
        <v>9</v>
      </c>
    </row>
    <row r="3" spans="1:15" x14ac:dyDescent="0.25">
      <c r="A3" t="s">
        <v>96</v>
      </c>
      <c r="B3" s="1">
        <v>10</v>
      </c>
      <c r="C3" s="1">
        <v>11</v>
      </c>
      <c r="D3" s="1">
        <v>12</v>
      </c>
      <c r="E3" s="1">
        <v>13</v>
      </c>
    </row>
    <row r="4" spans="1:15" x14ac:dyDescent="0.25">
      <c r="A4" t="s">
        <v>97</v>
      </c>
      <c r="B4" s="1">
        <v>14</v>
      </c>
      <c r="C4" s="1">
        <v>15</v>
      </c>
      <c r="D4" s="1">
        <v>16</v>
      </c>
      <c r="E4" s="1">
        <v>17</v>
      </c>
    </row>
    <row r="5" spans="1:15" x14ac:dyDescent="0.25">
      <c r="A5" t="s">
        <v>98</v>
      </c>
      <c r="B5" s="1">
        <v>18</v>
      </c>
      <c r="C5" s="1">
        <v>19</v>
      </c>
      <c r="D5" s="1">
        <v>20</v>
      </c>
      <c r="E5" s="1">
        <v>21</v>
      </c>
      <c r="F5" s="1">
        <v>22</v>
      </c>
      <c r="G5" s="1">
        <v>23</v>
      </c>
      <c r="H5" s="1">
        <v>24</v>
      </c>
      <c r="I5" s="1">
        <v>25</v>
      </c>
      <c r="J5" s="1">
        <v>26</v>
      </c>
      <c r="K5" s="1">
        <v>27</v>
      </c>
      <c r="L5" s="1">
        <v>28</v>
      </c>
      <c r="M5" s="1">
        <v>29</v>
      </c>
      <c r="N5" s="1">
        <v>30</v>
      </c>
      <c r="O5" s="1">
        <v>31</v>
      </c>
    </row>
    <row r="6" spans="1:15" x14ac:dyDescent="0.25">
      <c r="A6" t="s">
        <v>99</v>
      </c>
      <c r="B6" s="1">
        <v>32</v>
      </c>
      <c r="C6" s="1">
        <v>33</v>
      </c>
    </row>
    <row r="7" spans="1:15" x14ac:dyDescent="0.25">
      <c r="A7" t="s">
        <v>100</v>
      </c>
      <c r="B7" s="1">
        <v>34</v>
      </c>
      <c r="C7" s="1">
        <v>35</v>
      </c>
      <c r="D7" s="1">
        <v>36</v>
      </c>
      <c r="E7" s="1">
        <v>37</v>
      </c>
      <c r="F7" s="1">
        <v>38</v>
      </c>
      <c r="G7" s="1">
        <v>39</v>
      </c>
      <c r="H7" s="1">
        <v>40</v>
      </c>
      <c r="I7" s="1">
        <v>41</v>
      </c>
      <c r="J7" s="1">
        <v>42</v>
      </c>
      <c r="K7" s="1">
        <v>43</v>
      </c>
      <c r="L7" s="1">
        <v>44</v>
      </c>
      <c r="M7" s="1">
        <v>45</v>
      </c>
    </row>
    <row r="8" spans="1:15" x14ac:dyDescent="0.25">
      <c r="A8" t="s">
        <v>343</v>
      </c>
      <c r="B8" s="1">
        <v>46</v>
      </c>
      <c r="C8" s="1">
        <v>47</v>
      </c>
      <c r="D8" s="1">
        <v>48</v>
      </c>
    </row>
    <row r="9" spans="1:15" x14ac:dyDescent="0.25">
      <c r="A9" t="s">
        <v>344</v>
      </c>
      <c r="B9" s="1">
        <v>49</v>
      </c>
      <c r="C9" s="1">
        <v>50</v>
      </c>
      <c r="D9" s="1">
        <v>51</v>
      </c>
    </row>
    <row r="10" spans="1:15" x14ac:dyDescent="0.25">
      <c r="A10" t="s">
        <v>345</v>
      </c>
      <c r="B10" s="1">
        <v>52</v>
      </c>
      <c r="C10" s="1">
        <v>53</v>
      </c>
      <c r="D10" s="1">
        <v>54</v>
      </c>
    </row>
    <row r="11" spans="1:15" x14ac:dyDescent="0.25">
      <c r="A11" t="s">
        <v>346</v>
      </c>
      <c r="B11" s="1">
        <v>55</v>
      </c>
      <c r="C11" s="1">
        <v>56</v>
      </c>
      <c r="D11" s="1">
        <v>57</v>
      </c>
      <c r="E11" s="1">
        <v>58</v>
      </c>
      <c r="F11" s="1">
        <v>59</v>
      </c>
      <c r="G11" s="1">
        <v>60</v>
      </c>
      <c r="H11" s="1">
        <v>61</v>
      </c>
    </row>
    <row r="12" spans="1:15" x14ac:dyDescent="0.25">
      <c r="A12" t="s">
        <v>347</v>
      </c>
      <c r="B12" s="1">
        <v>62</v>
      </c>
      <c r="C12" s="1">
        <v>63</v>
      </c>
      <c r="D12" s="1">
        <v>64</v>
      </c>
      <c r="E12" s="1">
        <v>65</v>
      </c>
      <c r="F12" s="1">
        <v>66</v>
      </c>
      <c r="G12" s="1">
        <v>67</v>
      </c>
      <c r="H12" s="1">
        <v>68</v>
      </c>
    </row>
    <row r="13" spans="1:15" x14ac:dyDescent="0.25">
      <c r="A13" t="s">
        <v>348</v>
      </c>
      <c r="B13" s="1">
        <v>69</v>
      </c>
      <c r="C13" s="1">
        <v>70</v>
      </c>
      <c r="D13" s="1">
        <v>71</v>
      </c>
      <c r="E13" s="1">
        <v>72</v>
      </c>
      <c r="F13" s="1">
        <v>73</v>
      </c>
      <c r="G13" s="1">
        <v>74</v>
      </c>
      <c r="H13" s="1">
        <v>75</v>
      </c>
    </row>
    <row r="14" spans="1:15" x14ac:dyDescent="0.25">
      <c r="A14" t="s">
        <v>349</v>
      </c>
      <c r="B14" s="1">
        <v>76</v>
      </c>
      <c r="C14" s="1">
        <v>77</v>
      </c>
      <c r="D14" s="1">
        <v>78</v>
      </c>
      <c r="E14" s="1">
        <v>79</v>
      </c>
      <c r="F14" s="1">
        <v>80</v>
      </c>
      <c r="G14" s="1">
        <v>81</v>
      </c>
      <c r="H14" s="1">
        <v>82</v>
      </c>
    </row>
    <row r="15" spans="1:15" x14ac:dyDescent="0.25">
      <c r="A15" t="s">
        <v>350</v>
      </c>
      <c r="B15" s="1">
        <v>83</v>
      </c>
      <c r="C15" s="1">
        <v>84</v>
      </c>
      <c r="D15" s="1">
        <v>85</v>
      </c>
      <c r="E15" s="1">
        <v>86</v>
      </c>
      <c r="F15" s="1">
        <v>87</v>
      </c>
      <c r="G15" s="1">
        <v>88</v>
      </c>
      <c r="H15" s="1">
        <v>89</v>
      </c>
    </row>
    <row r="16" spans="1:15" x14ac:dyDescent="0.25">
      <c r="A16" t="s">
        <v>351</v>
      </c>
      <c r="B16" s="1">
        <v>90</v>
      </c>
      <c r="C16" s="1">
        <v>91</v>
      </c>
      <c r="D16" s="1">
        <v>92</v>
      </c>
      <c r="E16" s="1">
        <v>93</v>
      </c>
      <c r="F16" s="1">
        <v>94</v>
      </c>
      <c r="G16" s="1">
        <v>95</v>
      </c>
      <c r="H16" s="1">
        <v>96</v>
      </c>
    </row>
    <row r="17" spans="1:8" x14ac:dyDescent="0.25">
      <c r="A17" t="s">
        <v>352</v>
      </c>
      <c r="B17" s="1">
        <v>97</v>
      </c>
      <c r="C17" s="1">
        <v>98</v>
      </c>
      <c r="D17" s="1">
        <v>99</v>
      </c>
      <c r="E17" s="1">
        <v>100</v>
      </c>
      <c r="F17" s="1">
        <v>101</v>
      </c>
      <c r="G17" s="1">
        <v>102</v>
      </c>
      <c r="H17" s="1">
        <v>103</v>
      </c>
    </row>
    <row r="18" spans="1:8" x14ac:dyDescent="0.25">
      <c r="A18" t="s">
        <v>353</v>
      </c>
      <c r="B18" s="1">
        <v>104</v>
      </c>
      <c r="C18" s="1">
        <v>105</v>
      </c>
      <c r="D18" s="1">
        <v>106</v>
      </c>
      <c r="E18" s="1">
        <v>107</v>
      </c>
      <c r="F18" s="1">
        <v>108</v>
      </c>
      <c r="G18" s="1">
        <v>109</v>
      </c>
      <c r="H18" s="1">
        <v>110</v>
      </c>
    </row>
    <row r="19" spans="1:8" x14ac:dyDescent="0.25">
      <c r="A19" t="s">
        <v>354</v>
      </c>
      <c r="B19" s="1">
        <v>111</v>
      </c>
      <c r="C19" s="1">
        <v>112</v>
      </c>
      <c r="D19" s="1">
        <v>113</v>
      </c>
      <c r="E19" s="1">
        <v>114</v>
      </c>
      <c r="F19" s="1">
        <v>115</v>
      </c>
      <c r="G19" s="1">
        <v>116</v>
      </c>
      <c r="H19" s="1">
        <v>117</v>
      </c>
    </row>
    <row r="20" spans="1:8" x14ac:dyDescent="0.25">
      <c r="A20" t="s">
        <v>355</v>
      </c>
      <c r="B20" s="1">
        <v>118</v>
      </c>
      <c r="C20" s="1">
        <v>119</v>
      </c>
      <c r="D20" s="1">
        <v>120</v>
      </c>
      <c r="E20" s="1">
        <v>121</v>
      </c>
      <c r="F20" s="1">
        <v>122</v>
      </c>
      <c r="G20" s="1">
        <v>123</v>
      </c>
      <c r="H20" s="1">
        <v>124</v>
      </c>
    </row>
    <row r="21" spans="1:8" x14ac:dyDescent="0.25">
      <c r="A21" t="s">
        <v>356</v>
      </c>
      <c r="B21" s="1">
        <v>125</v>
      </c>
      <c r="C21" s="1">
        <v>126</v>
      </c>
      <c r="D21" s="1">
        <v>127</v>
      </c>
      <c r="E21" s="1">
        <v>128</v>
      </c>
      <c r="F21" s="1">
        <v>129</v>
      </c>
      <c r="G21" s="1">
        <v>130</v>
      </c>
      <c r="H21" s="1">
        <v>131</v>
      </c>
    </row>
    <row r="22" spans="1:8" x14ac:dyDescent="0.25">
      <c r="A22" t="s">
        <v>357</v>
      </c>
      <c r="B22" s="1">
        <v>132</v>
      </c>
      <c r="C22" s="1">
        <v>133</v>
      </c>
      <c r="D22" s="1">
        <v>134</v>
      </c>
      <c r="E22" s="1">
        <v>135</v>
      </c>
      <c r="F22" s="1">
        <v>136</v>
      </c>
      <c r="G22" s="1">
        <v>137</v>
      </c>
      <c r="H22" s="1">
        <v>138</v>
      </c>
    </row>
    <row r="23" spans="1:8" x14ac:dyDescent="0.25">
      <c r="A23" t="s">
        <v>358</v>
      </c>
      <c r="B23" s="1">
        <v>139</v>
      </c>
      <c r="C23" s="1">
        <v>140</v>
      </c>
      <c r="D23" s="1">
        <v>141</v>
      </c>
      <c r="E23" s="1">
        <v>142</v>
      </c>
      <c r="F23" s="1">
        <v>143</v>
      </c>
      <c r="G23" s="1">
        <v>144</v>
      </c>
      <c r="H23" s="1">
        <v>145</v>
      </c>
    </row>
    <row r="24" spans="1:8" x14ac:dyDescent="0.25">
      <c r="A24" t="s">
        <v>359</v>
      </c>
      <c r="B24" s="1">
        <v>146</v>
      </c>
      <c r="C24" s="1">
        <v>147</v>
      </c>
      <c r="D24" s="1">
        <v>148</v>
      </c>
      <c r="E24" s="1">
        <v>149</v>
      </c>
      <c r="F24" s="1">
        <v>150</v>
      </c>
      <c r="G24" s="1">
        <v>151</v>
      </c>
      <c r="H24" s="1">
        <v>152</v>
      </c>
    </row>
    <row r="25" spans="1:8" x14ac:dyDescent="0.25">
      <c r="A25" t="s">
        <v>360</v>
      </c>
      <c r="B25" s="1">
        <v>153</v>
      </c>
      <c r="C25" s="1">
        <v>154</v>
      </c>
      <c r="D25" s="1">
        <v>155</v>
      </c>
      <c r="E25" s="1">
        <v>156</v>
      </c>
      <c r="F25" s="1">
        <v>157</v>
      </c>
      <c r="G25" s="1">
        <v>158</v>
      </c>
      <c r="H25" s="1">
        <v>159</v>
      </c>
    </row>
    <row r="26" spans="1:8" x14ac:dyDescent="0.25">
      <c r="A26" t="s">
        <v>361</v>
      </c>
      <c r="B26" s="1">
        <v>160</v>
      </c>
      <c r="C26" s="1">
        <v>161</v>
      </c>
      <c r="D26" s="1">
        <v>162</v>
      </c>
      <c r="E26" s="1">
        <v>163</v>
      </c>
      <c r="F26" s="1">
        <v>164</v>
      </c>
      <c r="G26" s="1">
        <v>165</v>
      </c>
      <c r="H26" s="1">
        <v>166</v>
      </c>
    </row>
    <row r="27" spans="1:8" x14ac:dyDescent="0.25">
      <c r="A27" t="s">
        <v>362</v>
      </c>
      <c r="B27" s="1">
        <v>167</v>
      </c>
      <c r="C27" s="1">
        <v>168</v>
      </c>
      <c r="D27" s="1">
        <v>169</v>
      </c>
      <c r="E27" s="1">
        <v>170</v>
      </c>
      <c r="F27" s="1">
        <v>171</v>
      </c>
      <c r="G27" s="1">
        <v>172</v>
      </c>
      <c r="H27" s="1">
        <v>173</v>
      </c>
    </row>
    <row r="28" spans="1:8" x14ac:dyDescent="0.25">
      <c r="A28" t="s">
        <v>363</v>
      </c>
      <c r="B28" s="1">
        <v>174</v>
      </c>
      <c r="C28" s="1">
        <v>175</v>
      </c>
      <c r="D28" s="1">
        <v>176</v>
      </c>
      <c r="E28" s="1">
        <v>177</v>
      </c>
      <c r="F28" s="1">
        <v>178</v>
      </c>
      <c r="G28" s="1">
        <v>179</v>
      </c>
      <c r="H28" s="1">
        <v>180</v>
      </c>
    </row>
    <row r="29" spans="1:8" x14ac:dyDescent="0.25">
      <c r="A29" t="s">
        <v>364</v>
      </c>
      <c r="B29" s="1">
        <v>181</v>
      </c>
      <c r="C29" s="1">
        <v>182</v>
      </c>
      <c r="D29" s="1">
        <v>183</v>
      </c>
      <c r="E29" s="1">
        <v>184</v>
      </c>
      <c r="F29" s="1">
        <v>185</v>
      </c>
      <c r="G29" s="1">
        <v>186</v>
      </c>
      <c r="H29" s="1">
        <v>187</v>
      </c>
    </row>
    <row r="30" spans="1:8" x14ac:dyDescent="0.25">
      <c r="A30" t="s">
        <v>365</v>
      </c>
      <c r="B30" s="1">
        <v>188</v>
      </c>
      <c r="C30" s="1">
        <v>189</v>
      </c>
      <c r="D30" s="1">
        <v>190</v>
      </c>
      <c r="E30" s="1">
        <v>191</v>
      </c>
      <c r="F30" s="1">
        <v>192</v>
      </c>
      <c r="G30" s="1">
        <v>193</v>
      </c>
      <c r="H30" s="1">
        <v>194</v>
      </c>
    </row>
    <row r="31" spans="1:8" x14ac:dyDescent="0.25">
      <c r="A31" t="s">
        <v>366</v>
      </c>
      <c r="B31" s="1">
        <v>195</v>
      </c>
      <c r="C31" s="1">
        <v>196</v>
      </c>
      <c r="D31" s="1">
        <v>197</v>
      </c>
      <c r="E31" s="1">
        <v>198</v>
      </c>
      <c r="F31" s="1">
        <v>199</v>
      </c>
      <c r="G31" s="1">
        <v>200</v>
      </c>
      <c r="H31" s="1">
        <v>201</v>
      </c>
    </row>
    <row r="32" spans="1:8" x14ac:dyDescent="0.25">
      <c r="A32" t="s">
        <v>367</v>
      </c>
      <c r="B32" s="1">
        <v>202</v>
      </c>
      <c r="C32" s="1">
        <v>203</v>
      </c>
      <c r="D32" s="1">
        <v>204</v>
      </c>
      <c r="E32" s="1">
        <v>205</v>
      </c>
      <c r="F32" s="1">
        <v>206</v>
      </c>
      <c r="G32" s="1">
        <v>207</v>
      </c>
      <c r="H32" s="1">
        <v>208</v>
      </c>
    </row>
    <row r="33" spans="1:13" x14ac:dyDescent="0.25">
      <c r="A33" t="s">
        <v>368</v>
      </c>
      <c r="B33" s="1">
        <v>209</v>
      </c>
      <c r="C33" s="1">
        <v>210</v>
      </c>
      <c r="D33" s="1">
        <v>211</v>
      </c>
      <c r="E33" s="1">
        <v>212</v>
      </c>
      <c r="F33" s="1">
        <v>213</v>
      </c>
      <c r="G33" s="1">
        <v>214</v>
      </c>
      <c r="H33" s="1">
        <v>215</v>
      </c>
    </row>
    <row r="34" spans="1:13" x14ac:dyDescent="0.25">
      <c r="A34" t="s">
        <v>369</v>
      </c>
      <c r="B34" s="1">
        <v>216</v>
      </c>
      <c r="C34" s="1">
        <v>217</v>
      </c>
      <c r="D34" s="1">
        <v>218</v>
      </c>
    </row>
    <row r="35" spans="1:13" x14ac:dyDescent="0.25">
      <c r="A35" t="s">
        <v>107</v>
      </c>
      <c r="B35" s="1">
        <v>219</v>
      </c>
      <c r="C35" s="1">
        <v>220</v>
      </c>
      <c r="D35" s="1">
        <v>221</v>
      </c>
      <c r="E35" s="1">
        <v>222</v>
      </c>
      <c r="F35" s="1">
        <v>223</v>
      </c>
      <c r="G35" s="1">
        <v>224</v>
      </c>
      <c r="H35" s="1">
        <v>225</v>
      </c>
    </row>
    <row r="36" spans="1:13" x14ac:dyDescent="0.25">
      <c r="A36" t="s">
        <v>108</v>
      </c>
      <c r="B36" s="1">
        <v>226</v>
      </c>
      <c r="C36" s="1">
        <v>227</v>
      </c>
      <c r="D36" s="1">
        <v>228</v>
      </c>
      <c r="E36" s="1">
        <v>229</v>
      </c>
      <c r="F36" s="1">
        <v>230</v>
      </c>
      <c r="G36" s="1">
        <v>231</v>
      </c>
      <c r="H36" s="1">
        <v>232</v>
      </c>
      <c r="I36" s="1">
        <v>233</v>
      </c>
      <c r="J36" s="1">
        <v>234</v>
      </c>
      <c r="K36" s="1">
        <v>235</v>
      </c>
      <c r="L36" s="1">
        <v>236</v>
      </c>
      <c r="M36" s="1">
        <v>237</v>
      </c>
    </row>
    <row r="37" spans="1:13" x14ac:dyDescent="0.25">
      <c r="A37" t="s">
        <v>370</v>
      </c>
      <c r="B37" s="1">
        <v>238</v>
      </c>
      <c r="C37" s="1">
        <v>239</v>
      </c>
      <c r="D37" s="1">
        <v>240</v>
      </c>
    </row>
    <row r="38" spans="1:13" x14ac:dyDescent="0.25">
      <c r="A38" t="s">
        <v>371</v>
      </c>
      <c r="B38" s="1">
        <v>241</v>
      </c>
      <c r="C38" s="1">
        <v>5</v>
      </c>
    </row>
    <row r="39" spans="1:13" x14ac:dyDescent="0.25">
      <c r="A39" t="s">
        <v>381</v>
      </c>
      <c r="B39" s="1">
        <v>242</v>
      </c>
      <c r="C39" s="1">
        <v>243</v>
      </c>
      <c r="D39" s="1">
        <v>244</v>
      </c>
      <c r="E39" s="1">
        <v>245</v>
      </c>
      <c r="F39" s="1"/>
      <c r="G39" s="1"/>
      <c r="H39" s="1"/>
    </row>
    <row r="40" spans="1:13" x14ac:dyDescent="0.25">
      <c r="A40" t="s">
        <v>382</v>
      </c>
      <c r="B40" s="1">
        <v>246</v>
      </c>
      <c r="C40" s="1">
        <v>247</v>
      </c>
      <c r="D40" s="1">
        <v>248</v>
      </c>
      <c r="E40" s="1">
        <v>249</v>
      </c>
    </row>
    <row r="41" spans="1:13" x14ac:dyDescent="0.25">
      <c r="A41" t="s">
        <v>383</v>
      </c>
      <c r="B41" s="1">
        <v>250</v>
      </c>
      <c r="C41" s="1">
        <v>251</v>
      </c>
      <c r="D41" s="1">
        <v>252</v>
      </c>
      <c r="E41" s="1">
        <v>253</v>
      </c>
    </row>
    <row r="42" spans="1:13" x14ac:dyDescent="0.25">
      <c r="A42" t="s">
        <v>384</v>
      </c>
      <c r="B42" s="1">
        <v>254</v>
      </c>
      <c r="C42" s="1">
        <v>255</v>
      </c>
      <c r="D42" s="1">
        <v>256</v>
      </c>
      <c r="E42" s="1">
        <v>257</v>
      </c>
    </row>
    <row r="43" spans="1:13" x14ac:dyDescent="0.25">
      <c r="A43" t="s">
        <v>385</v>
      </c>
      <c r="B43" s="1">
        <v>258</v>
      </c>
      <c r="C43" s="1">
        <v>259</v>
      </c>
      <c r="D43" s="1">
        <v>260</v>
      </c>
      <c r="E43" s="1">
        <v>261</v>
      </c>
    </row>
    <row r="44" spans="1:13" x14ac:dyDescent="0.25">
      <c r="A44" t="s">
        <v>372</v>
      </c>
      <c r="B44" s="1">
        <v>262</v>
      </c>
      <c r="C44" s="1">
        <v>5</v>
      </c>
      <c r="D44" s="1"/>
      <c r="E44" s="1"/>
    </row>
    <row r="45" spans="1:13" x14ac:dyDescent="0.25">
      <c r="A45" t="s">
        <v>113</v>
      </c>
      <c r="B45" s="1">
        <v>263</v>
      </c>
      <c r="C45" s="1">
        <v>264</v>
      </c>
      <c r="D45" s="1">
        <v>265</v>
      </c>
      <c r="E45" s="1">
        <v>266</v>
      </c>
    </row>
    <row r="46" spans="1:13" x14ac:dyDescent="0.25">
      <c r="A46" t="s">
        <v>114</v>
      </c>
      <c r="B46" s="1">
        <v>267</v>
      </c>
      <c r="C46" s="1">
        <v>268</v>
      </c>
      <c r="D46" s="1">
        <v>269</v>
      </c>
      <c r="E46" s="1">
        <v>270</v>
      </c>
      <c r="F46" s="1">
        <v>271</v>
      </c>
      <c r="G46" s="1">
        <v>272</v>
      </c>
      <c r="H46" s="1">
        <v>273</v>
      </c>
    </row>
    <row r="47" spans="1:13" x14ac:dyDescent="0.25">
      <c r="A47" t="s">
        <v>115</v>
      </c>
      <c r="B47" s="1">
        <v>274</v>
      </c>
      <c r="C47" s="1">
        <v>275</v>
      </c>
    </row>
    <row r="48" spans="1:13" x14ac:dyDescent="0.25">
      <c r="A48" t="s">
        <v>116</v>
      </c>
      <c r="B48" s="1">
        <v>276</v>
      </c>
      <c r="C48" s="1">
        <v>277</v>
      </c>
      <c r="D48" s="1">
        <v>278</v>
      </c>
      <c r="E48" s="1">
        <v>279</v>
      </c>
      <c r="F48" s="1">
        <v>280</v>
      </c>
      <c r="G48" s="1">
        <v>281</v>
      </c>
      <c r="H48" s="1">
        <v>282</v>
      </c>
    </row>
    <row r="49" spans="1:12" x14ac:dyDescent="0.25">
      <c r="A49" t="s">
        <v>117</v>
      </c>
      <c r="B49" s="1">
        <v>283</v>
      </c>
      <c r="C49" s="1">
        <v>284</v>
      </c>
      <c r="D49" s="1">
        <v>285</v>
      </c>
      <c r="E49" s="1">
        <v>286</v>
      </c>
      <c r="F49" s="1">
        <v>287</v>
      </c>
      <c r="G49" s="1">
        <v>288</v>
      </c>
      <c r="H49" s="1">
        <v>289</v>
      </c>
    </row>
    <row r="50" spans="1:12" x14ac:dyDescent="0.25">
      <c r="A50" t="s">
        <v>118</v>
      </c>
      <c r="B50" s="1">
        <v>290</v>
      </c>
      <c r="C50" s="1">
        <v>291</v>
      </c>
      <c r="D50" s="1">
        <v>292</v>
      </c>
      <c r="E50" s="1">
        <v>293</v>
      </c>
      <c r="F50" s="1">
        <v>294</v>
      </c>
      <c r="G50" s="1">
        <v>295</v>
      </c>
      <c r="H50" s="1">
        <v>296</v>
      </c>
      <c r="I50" s="1">
        <v>297</v>
      </c>
      <c r="J50" s="1">
        <v>298</v>
      </c>
      <c r="K50" s="1">
        <v>299</v>
      </c>
      <c r="L50" s="1">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zoomScale="75" zoomScaleNormal="75" workbookViewId="0">
      <selection activeCell="C2" sqref="C2"/>
    </sheetView>
  </sheetViews>
  <sheetFormatPr defaultRowHeight="15" x14ac:dyDescent="0.25"/>
  <cols>
    <col min="1" max="1" width="148" bestFit="1" customWidth="1"/>
  </cols>
  <sheetData>
    <row r="1" spans="1:15" x14ac:dyDescent="0.25">
      <c r="A1" s="13" t="s">
        <v>342</v>
      </c>
    </row>
    <row r="2" spans="1:15" x14ac:dyDescent="0.25">
      <c r="A2" t="s">
        <v>95</v>
      </c>
      <c r="B2" s="1" t="s">
        <v>375</v>
      </c>
      <c r="C2" s="1" t="s">
        <v>375</v>
      </c>
      <c r="D2" s="15" t="s">
        <v>376</v>
      </c>
      <c r="E2" s="1" t="s">
        <v>375</v>
      </c>
      <c r="F2" s="1"/>
      <c r="G2" s="1"/>
      <c r="H2" s="1"/>
      <c r="I2" s="1"/>
      <c r="J2" s="1"/>
      <c r="K2" s="1"/>
      <c r="L2" s="1"/>
      <c r="M2" s="1"/>
      <c r="N2" s="1"/>
      <c r="O2" s="1"/>
    </row>
    <row r="3" spans="1:15" x14ac:dyDescent="0.25">
      <c r="A3" t="s">
        <v>96</v>
      </c>
      <c r="B3" s="1" t="s">
        <v>375</v>
      </c>
      <c r="C3" s="1" t="s">
        <v>375</v>
      </c>
      <c r="D3" s="15" t="s">
        <v>376</v>
      </c>
      <c r="E3" s="1" t="s">
        <v>375</v>
      </c>
      <c r="F3" s="1"/>
      <c r="G3" s="1"/>
      <c r="H3" s="1"/>
      <c r="I3" s="1"/>
      <c r="J3" s="1"/>
      <c r="K3" s="1"/>
      <c r="L3" s="1"/>
      <c r="M3" s="1"/>
      <c r="N3" s="1"/>
      <c r="O3" s="1"/>
    </row>
    <row r="4" spans="1:15" x14ac:dyDescent="0.25">
      <c r="A4" t="s">
        <v>97</v>
      </c>
      <c r="B4" s="1" t="s">
        <v>375</v>
      </c>
      <c r="C4" s="1" t="s">
        <v>375</v>
      </c>
      <c r="D4" s="15" t="s">
        <v>376</v>
      </c>
      <c r="E4" s="1" t="s">
        <v>375</v>
      </c>
      <c r="F4" s="1"/>
      <c r="G4" s="1"/>
      <c r="H4" s="1"/>
      <c r="I4" s="1"/>
      <c r="J4" s="1"/>
      <c r="K4" s="1"/>
      <c r="L4" s="1"/>
      <c r="M4" s="1"/>
      <c r="N4" s="1"/>
      <c r="O4" s="1"/>
    </row>
    <row r="5" spans="1:15" x14ac:dyDescent="0.25">
      <c r="A5" t="s">
        <v>98</v>
      </c>
      <c r="B5" s="1" t="s">
        <v>375</v>
      </c>
      <c r="C5" s="1" t="s">
        <v>375</v>
      </c>
      <c r="D5" s="1" t="s">
        <v>375</v>
      </c>
      <c r="E5" s="1" t="s">
        <v>375</v>
      </c>
      <c r="F5" s="1" t="s">
        <v>375</v>
      </c>
      <c r="G5" s="1" t="s">
        <v>375</v>
      </c>
      <c r="H5" s="1" t="s">
        <v>375</v>
      </c>
      <c r="I5" s="1" t="s">
        <v>375</v>
      </c>
      <c r="J5" s="1" t="s">
        <v>375</v>
      </c>
      <c r="K5" s="1" t="s">
        <v>375</v>
      </c>
      <c r="L5" s="1" t="s">
        <v>375</v>
      </c>
      <c r="M5" s="1" t="s">
        <v>375</v>
      </c>
      <c r="N5" s="15" t="s">
        <v>376</v>
      </c>
      <c r="O5" s="1" t="s">
        <v>375</v>
      </c>
    </row>
    <row r="6" spans="1:15" x14ac:dyDescent="0.25">
      <c r="A6" t="s">
        <v>99</v>
      </c>
      <c r="B6" s="1" t="s">
        <v>375</v>
      </c>
      <c r="C6" s="15" t="s">
        <v>376</v>
      </c>
      <c r="D6" s="1"/>
      <c r="E6" s="1"/>
      <c r="F6" s="1"/>
      <c r="G6" s="1"/>
      <c r="H6" s="1"/>
      <c r="I6" s="1"/>
      <c r="J6" s="1"/>
      <c r="K6" s="1"/>
      <c r="L6" s="1"/>
      <c r="M6" s="1"/>
      <c r="N6" s="1"/>
      <c r="O6" s="1"/>
    </row>
    <row r="7" spans="1:15" x14ac:dyDescent="0.25">
      <c r="A7" t="s">
        <v>100</v>
      </c>
      <c r="B7" s="1" t="s">
        <v>375</v>
      </c>
      <c r="C7" s="1" t="s">
        <v>375</v>
      </c>
      <c r="D7" s="1" t="s">
        <v>375</v>
      </c>
      <c r="E7" s="1" t="s">
        <v>375</v>
      </c>
      <c r="F7" s="1" t="s">
        <v>375</v>
      </c>
      <c r="G7" s="1" t="s">
        <v>375</v>
      </c>
      <c r="H7" s="1" t="s">
        <v>375</v>
      </c>
      <c r="I7" s="1" t="s">
        <v>375</v>
      </c>
      <c r="J7" s="1" t="s">
        <v>375</v>
      </c>
      <c r="K7" s="1" t="s">
        <v>375</v>
      </c>
      <c r="L7" s="15" t="s">
        <v>376</v>
      </c>
      <c r="M7" s="1" t="s">
        <v>375</v>
      </c>
      <c r="N7" s="1"/>
      <c r="O7" s="1"/>
    </row>
    <row r="8" spans="1:15" x14ac:dyDescent="0.25">
      <c r="A8" t="s">
        <v>343</v>
      </c>
      <c r="B8" s="1" t="s">
        <v>377</v>
      </c>
      <c r="C8" s="15" t="s">
        <v>376</v>
      </c>
      <c r="D8" s="1" t="s">
        <v>375</v>
      </c>
      <c r="E8" s="1"/>
      <c r="F8" s="1"/>
      <c r="G8" s="1"/>
      <c r="H8" s="1"/>
      <c r="I8" s="1"/>
      <c r="J8" s="1"/>
      <c r="K8" s="1"/>
      <c r="L8" s="1"/>
      <c r="M8" s="1"/>
      <c r="N8" s="1"/>
      <c r="O8" s="1"/>
    </row>
    <row r="9" spans="1:15" x14ac:dyDescent="0.25">
      <c r="A9" t="s">
        <v>344</v>
      </c>
      <c r="B9" s="1" t="s">
        <v>377</v>
      </c>
      <c r="C9" s="15" t="s">
        <v>376</v>
      </c>
      <c r="D9" s="1" t="s">
        <v>375</v>
      </c>
      <c r="E9" s="1"/>
      <c r="F9" s="1"/>
      <c r="G9" s="1"/>
      <c r="H9" s="1"/>
      <c r="I9" s="1"/>
      <c r="J9" s="1"/>
      <c r="K9" s="1"/>
      <c r="L9" s="1"/>
      <c r="M9" s="1"/>
      <c r="N9" s="1"/>
      <c r="O9" s="1"/>
    </row>
    <row r="10" spans="1:15" x14ac:dyDescent="0.25">
      <c r="A10" t="s">
        <v>345</v>
      </c>
      <c r="B10" s="1" t="s">
        <v>377</v>
      </c>
      <c r="C10" s="15" t="s">
        <v>376</v>
      </c>
      <c r="D10" s="1" t="s">
        <v>375</v>
      </c>
      <c r="E10" s="1"/>
      <c r="F10" s="1"/>
      <c r="G10" s="1"/>
      <c r="H10" s="1"/>
      <c r="I10" s="1"/>
      <c r="J10" s="1"/>
      <c r="K10" s="1"/>
      <c r="L10" s="1"/>
      <c r="M10" s="1"/>
      <c r="N10" s="1"/>
      <c r="O10" s="1"/>
    </row>
    <row r="11" spans="1:15" x14ac:dyDescent="0.25">
      <c r="A11" t="s">
        <v>346</v>
      </c>
      <c r="B11" s="1" t="s">
        <v>375</v>
      </c>
      <c r="C11" s="1" t="s">
        <v>375</v>
      </c>
      <c r="D11" s="1" t="s">
        <v>375</v>
      </c>
      <c r="E11" s="1" t="s">
        <v>375</v>
      </c>
      <c r="F11" s="1" t="s">
        <v>375</v>
      </c>
      <c r="G11" s="1" t="s">
        <v>376</v>
      </c>
      <c r="H11" s="1" t="s">
        <v>375</v>
      </c>
      <c r="I11" s="1"/>
      <c r="J11" s="1"/>
      <c r="K11" s="1"/>
      <c r="L11" s="1"/>
      <c r="M11" s="1"/>
      <c r="N11" s="1"/>
      <c r="O11" s="1"/>
    </row>
    <row r="12" spans="1:15" x14ac:dyDescent="0.25">
      <c r="A12" t="s">
        <v>347</v>
      </c>
      <c r="B12" s="1" t="s">
        <v>375</v>
      </c>
      <c r="C12" s="1" t="s">
        <v>375</v>
      </c>
      <c r="D12" s="1" t="s">
        <v>375</v>
      </c>
      <c r="E12" s="1" t="s">
        <v>375</v>
      </c>
      <c r="F12" s="1" t="s">
        <v>375</v>
      </c>
      <c r="G12" s="1" t="s">
        <v>376</v>
      </c>
      <c r="H12" s="1" t="s">
        <v>375</v>
      </c>
      <c r="I12" s="1"/>
      <c r="J12" s="1"/>
      <c r="K12" s="1"/>
      <c r="L12" s="1"/>
      <c r="M12" s="1"/>
      <c r="N12" s="1"/>
      <c r="O12" s="1"/>
    </row>
    <row r="13" spans="1:15" x14ac:dyDescent="0.25">
      <c r="A13" t="s">
        <v>348</v>
      </c>
      <c r="B13" s="1" t="s">
        <v>375</v>
      </c>
      <c r="C13" s="1" t="s">
        <v>375</v>
      </c>
      <c r="D13" s="1" t="s">
        <v>375</v>
      </c>
      <c r="E13" s="1" t="s">
        <v>375</v>
      </c>
      <c r="F13" s="1" t="s">
        <v>375</v>
      </c>
      <c r="G13" s="1" t="s">
        <v>376</v>
      </c>
      <c r="H13" s="1" t="s">
        <v>375</v>
      </c>
      <c r="I13" s="1"/>
      <c r="J13" s="1"/>
      <c r="K13" s="1"/>
      <c r="L13" s="1"/>
      <c r="M13" s="1"/>
      <c r="N13" s="1"/>
      <c r="O13" s="1"/>
    </row>
    <row r="14" spans="1:15" x14ac:dyDescent="0.25">
      <c r="A14" t="s">
        <v>349</v>
      </c>
      <c r="B14" s="1" t="s">
        <v>375</v>
      </c>
      <c r="C14" s="1" t="s">
        <v>375</v>
      </c>
      <c r="D14" s="1" t="s">
        <v>375</v>
      </c>
      <c r="E14" s="1" t="s">
        <v>375</v>
      </c>
      <c r="F14" s="1" t="s">
        <v>375</v>
      </c>
      <c r="G14" s="1" t="s">
        <v>376</v>
      </c>
      <c r="H14" s="1" t="s">
        <v>375</v>
      </c>
      <c r="I14" s="1"/>
      <c r="J14" s="1"/>
      <c r="K14" s="1"/>
      <c r="L14" s="1"/>
      <c r="M14" s="1"/>
      <c r="N14" s="1"/>
      <c r="O14" s="1"/>
    </row>
    <row r="15" spans="1:15" x14ac:dyDescent="0.25">
      <c r="A15" t="s">
        <v>350</v>
      </c>
      <c r="B15" s="1" t="s">
        <v>375</v>
      </c>
      <c r="C15" s="1" t="s">
        <v>375</v>
      </c>
      <c r="D15" s="1" t="s">
        <v>375</v>
      </c>
      <c r="E15" s="1" t="s">
        <v>375</v>
      </c>
      <c r="F15" s="1" t="s">
        <v>375</v>
      </c>
      <c r="G15" s="1" t="s">
        <v>376</v>
      </c>
      <c r="H15" s="1" t="s">
        <v>375</v>
      </c>
      <c r="I15" s="1"/>
      <c r="J15" s="1"/>
      <c r="K15" s="1"/>
      <c r="L15" s="1"/>
      <c r="M15" s="1"/>
      <c r="N15" s="1"/>
      <c r="O15" s="1"/>
    </row>
    <row r="16" spans="1:15" x14ac:dyDescent="0.25">
      <c r="A16" t="s">
        <v>351</v>
      </c>
      <c r="B16" s="1" t="s">
        <v>375</v>
      </c>
      <c r="C16" s="1" t="s">
        <v>375</v>
      </c>
      <c r="D16" s="1" t="s">
        <v>375</v>
      </c>
      <c r="E16" s="1" t="s">
        <v>375</v>
      </c>
      <c r="F16" s="1" t="s">
        <v>375</v>
      </c>
      <c r="G16" s="1" t="s">
        <v>376</v>
      </c>
      <c r="H16" s="1" t="s">
        <v>375</v>
      </c>
      <c r="I16" s="1"/>
      <c r="J16" s="1"/>
      <c r="K16" s="1"/>
      <c r="L16" s="1"/>
      <c r="M16" s="1"/>
      <c r="N16" s="1"/>
      <c r="O16" s="1"/>
    </row>
    <row r="17" spans="1:15" x14ac:dyDescent="0.25">
      <c r="A17" t="s">
        <v>352</v>
      </c>
      <c r="B17" s="1" t="s">
        <v>375</v>
      </c>
      <c r="C17" s="1" t="s">
        <v>375</v>
      </c>
      <c r="D17" s="1" t="s">
        <v>375</v>
      </c>
      <c r="E17" s="1" t="s">
        <v>375</v>
      </c>
      <c r="F17" s="1" t="s">
        <v>375</v>
      </c>
      <c r="G17" s="1" t="s">
        <v>376</v>
      </c>
      <c r="H17" s="1" t="s">
        <v>375</v>
      </c>
      <c r="I17" s="1"/>
      <c r="J17" s="1"/>
      <c r="K17" s="1"/>
      <c r="L17" s="1"/>
      <c r="M17" s="1"/>
      <c r="N17" s="1"/>
      <c r="O17" s="1"/>
    </row>
    <row r="18" spans="1:15" x14ac:dyDescent="0.25">
      <c r="A18" t="s">
        <v>353</v>
      </c>
      <c r="B18" s="1" t="s">
        <v>375</v>
      </c>
      <c r="C18" s="1" t="s">
        <v>375</v>
      </c>
      <c r="D18" s="1" t="s">
        <v>375</v>
      </c>
      <c r="E18" s="1" t="s">
        <v>375</v>
      </c>
      <c r="F18" s="1" t="s">
        <v>375</v>
      </c>
      <c r="G18" s="1" t="s">
        <v>376</v>
      </c>
      <c r="H18" s="1" t="s">
        <v>375</v>
      </c>
      <c r="I18" s="1"/>
      <c r="J18" s="1"/>
      <c r="K18" s="1"/>
      <c r="L18" s="1"/>
      <c r="M18" s="1"/>
      <c r="N18" s="1"/>
      <c r="O18" s="1"/>
    </row>
    <row r="19" spans="1:15" x14ac:dyDescent="0.25">
      <c r="A19" t="s">
        <v>354</v>
      </c>
      <c r="B19" s="1" t="s">
        <v>375</v>
      </c>
      <c r="C19" s="1" t="s">
        <v>375</v>
      </c>
      <c r="D19" s="1" t="s">
        <v>375</v>
      </c>
      <c r="E19" s="1" t="s">
        <v>375</v>
      </c>
      <c r="F19" s="1" t="s">
        <v>375</v>
      </c>
      <c r="G19" s="1" t="s">
        <v>376</v>
      </c>
      <c r="H19" s="1" t="s">
        <v>375</v>
      </c>
      <c r="I19" s="1"/>
      <c r="J19" s="1"/>
      <c r="K19" s="1"/>
      <c r="L19" s="1"/>
      <c r="M19" s="1"/>
      <c r="N19" s="1"/>
      <c r="O19" s="1"/>
    </row>
    <row r="20" spans="1:15" x14ac:dyDescent="0.25">
      <c r="A20" t="s">
        <v>355</v>
      </c>
      <c r="B20" s="1" t="s">
        <v>375</v>
      </c>
      <c r="C20" s="1" t="s">
        <v>375</v>
      </c>
      <c r="D20" s="1" t="s">
        <v>375</v>
      </c>
      <c r="E20" s="1" t="s">
        <v>375</v>
      </c>
      <c r="F20" s="1" t="s">
        <v>375</v>
      </c>
      <c r="G20" s="1" t="s">
        <v>376</v>
      </c>
      <c r="H20" s="1" t="s">
        <v>375</v>
      </c>
      <c r="I20" s="1"/>
      <c r="J20" s="1"/>
      <c r="K20" s="1"/>
      <c r="L20" s="1"/>
      <c r="M20" s="1"/>
      <c r="N20" s="1"/>
      <c r="O20" s="1"/>
    </row>
    <row r="21" spans="1:15" x14ac:dyDescent="0.25">
      <c r="A21" t="s">
        <v>356</v>
      </c>
      <c r="B21" s="1" t="s">
        <v>375</v>
      </c>
      <c r="C21" s="1" t="s">
        <v>375</v>
      </c>
      <c r="D21" s="1" t="s">
        <v>375</v>
      </c>
      <c r="E21" s="1" t="s">
        <v>375</v>
      </c>
      <c r="F21" s="1" t="s">
        <v>375</v>
      </c>
      <c r="G21" s="1" t="s">
        <v>376</v>
      </c>
      <c r="H21" s="1" t="s">
        <v>375</v>
      </c>
      <c r="I21" s="1"/>
      <c r="J21" s="1"/>
      <c r="K21" s="1"/>
      <c r="L21" s="1"/>
      <c r="M21" s="1"/>
      <c r="N21" s="1"/>
      <c r="O21" s="1"/>
    </row>
    <row r="22" spans="1:15" x14ac:dyDescent="0.25">
      <c r="A22" t="s">
        <v>357</v>
      </c>
      <c r="B22" s="1" t="s">
        <v>375</v>
      </c>
      <c r="C22" s="1" t="s">
        <v>375</v>
      </c>
      <c r="D22" s="1" t="s">
        <v>375</v>
      </c>
      <c r="E22" s="1" t="s">
        <v>375</v>
      </c>
      <c r="F22" s="1" t="s">
        <v>375</v>
      </c>
      <c r="G22" s="1" t="s">
        <v>376</v>
      </c>
      <c r="H22" s="1" t="s">
        <v>375</v>
      </c>
      <c r="I22" s="1"/>
      <c r="J22" s="1"/>
      <c r="K22" s="1"/>
      <c r="L22" s="1"/>
      <c r="M22" s="1"/>
      <c r="N22" s="1"/>
      <c r="O22" s="1"/>
    </row>
    <row r="23" spans="1:15" x14ac:dyDescent="0.25">
      <c r="A23" t="s">
        <v>358</v>
      </c>
      <c r="B23" s="1" t="s">
        <v>375</v>
      </c>
      <c r="C23" s="1" t="s">
        <v>375</v>
      </c>
      <c r="D23" s="1" t="s">
        <v>375</v>
      </c>
      <c r="E23" s="1" t="s">
        <v>375</v>
      </c>
      <c r="F23" s="1" t="s">
        <v>375</v>
      </c>
      <c r="G23" s="1" t="s">
        <v>376</v>
      </c>
      <c r="H23" s="1" t="s">
        <v>375</v>
      </c>
      <c r="I23" s="1"/>
      <c r="J23" s="1"/>
      <c r="K23" s="1"/>
      <c r="L23" s="1"/>
      <c r="M23" s="1"/>
      <c r="N23" s="1"/>
      <c r="O23" s="1"/>
    </row>
    <row r="24" spans="1:15" x14ac:dyDescent="0.25">
      <c r="A24" t="s">
        <v>359</v>
      </c>
      <c r="B24" s="1" t="s">
        <v>375</v>
      </c>
      <c r="C24" s="1" t="s">
        <v>375</v>
      </c>
      <c r="D24" s="1" t="s">
        <v>375</v>
      </c>
      <c r="E24" s="1" t="s">
        <v>375</v>
      </c>
      <c r="F24" s="1" t="s">
        <v>375</v>
      </c>
      <c r="G24" s="1" t="s">
        <v>376</v>
      </c>
      <c r="H24" s="1" t="s">
        <v>375</v>
      </c>
      <c r="I24" s="1"/>
      <c r="J24" s="1"/>
      <c r="K24" s="1"/>
      <c r="L24" s="1"/>
      <c r="M24" s="1"/>
      <c r="N24" s="1"/>
      <c r="O24" s="1"/>
    </row>
    <row r="25" spans="1:15" x14ac:dyDescent="0.25">
      <c r="A25" t="s">
        <v>360</v>
      </c>
      <c r="B25" s="1" t="s">
        <v>375</v>
      </c>
      <c r="C25" s="1" t="s">
        <v>375</v>
      </c>
      <c r="D25" s="1" t="s">
        <v>375</v>
      </c>
      <c r="E25" s="1" t="s">
        <v>375</v>
      </c>
      <c r="F25" s="1" t="s">
        <v>375</v>
      </c>
      <c r="G25" s="1" t="s">
        <v>376</v>
      </c>
      <c r="H25" s="1" t="s">
        <v>375</v>
      </c>
      <c r="I25" s="1"/>
      <c r="J25" s="1"/>
      <c r="K25" s="1"/>
      <c r="L25" s="1"/>
      <c r="M25" s="1"/>
      <c r="N25" s="1"/>
      <c r="O25" s="1"/>
    </row>
    <row r="26" spans="1:15" x14ac:dyDescent="0.25">
      <c r="A26" t="s">
        <v>361</v>
      </c>
      <c r="B26" s="1" t="s">
        <v>375</v>
      </c>
      <c r="C26" s="1" t="s">
        <v>375</v>
      </c>
      <c r="D26" s="1" t="s">
        <v>375</v>
      </c>
      <c r="E26" s="1" t="s">
        <v>375</v>
      </c>
      <c r="F26" s="1" t="s">
        <v>375</v>
      </c>
      <c r="G26" s="1" t="s">
        <v>376</v>
      </c>
      <c r="H26" s="1" t="s">
        <v>375</v>
      </c>
      <c r="I26" s="1"/>
      <c r="J26" s="1"/>
      <c r="K26" s="1"/>
      <c r="L26" s="1"/>
      <c r="M26" s="1"/>
      <c r="N26" s="1"/>
      <c r="O26" s="1"/>
    </row>
    <row r="27" spans="1:15" x14ac:dyDescent="0.25">
      <c r="A27" t="s">
        <v>362</v>
      </c>
      <c r="B27" s="1" t="s">
        <v>375</v>
      </c>
      <c r="C27" s="1" t="s">
        <v>375</v>
      </c>
      <c r="D27" s="1" t="s">
        <v>375</v>
      </c>
      <c r="E27" s="1" t="s">
        <v>375</v>
      </c>
      <c r="F27" s="1" t="s">
        <v>375</v>
      </c>
      <c r="G27" s="1" t="s">
        <v>376</v>
      </c>
      <c r="H27" s="1" t="s">
        <v>375</v>
      </c>
      <c r="I27" s="1"/>
      <c r="J27" s="1"/>
      <c r="K27" s="1"/>
      <c r="L27" s="1"/>
      <c r="M27" s="1"/>
      <c r="N27" s="1"/>
      <c r="O27" s="1"/>
    </row>
    <row r="28" spans="1:15" x14ac:dyDescent="0.25">
      <c r="A28" t="s">
        <v>363</v>
      </c>
      <c r="B28" s="1" t="s">
        <v>375</v>
      </c>
      <c r="C28" s="1" t="s">
        <v>375</v>
      </c>
      <c r="D28" s="1" t="s">
        <v>375</v>
      </c>
      <c r="E28" s="1" t="s">
        <v>375</v>
      </c>
      <c r="F28" s="1" t="s">
        <v>375</v>
      </c>
      <c r="G28" s="1" t="s">
        <v>376</v>
      </c>
      <c r="H28" s="1" t="s">
        <v>375</v>
      </c>
      <c r="I28" s="1"/>
      <c r="J28" s="1"/>
      <c r="K28" s="1"/>
      <c r="L28" s="1"/>
      <c r="M28" s="1"/>
      <c r="N28" s="1"/>
      <c r="O28" s="1"/>
    </row>
    <row r="29" spans="1:15" x14ac:dyDescent="0.25">
      <c r="A29" t="s">
        <v>364</v>
      </c>
      <c r="B29" s="1" t="s">
        <v>375</v>
      </c>
      <c r="C29" s="1" t="s">
        <v>375</v>
      </c>
      <c r="D29" s="1" t="s">
        <v>375</v>
      </c>
      <c r="E29" s="1" t="s">
        <v>375</v>
      </c>
      <c r="F29" s="1" t="s">
        <v>375</v>
      </c>
      <c r="G29" s="1" t="s">
        <v>376</v>
      </c>
      <c r="H29" s="1" t="s">
        <v>375</v>
      </c>
      <c r="I29" s="1"/>
      <c r="J29" s="1"/>
      <c r="K29" s="1"/>
      <c r="L29" s="1"/>
      <c r="M29" s="1"/>
      <c r="N29" s="1"/>
      <c r="O29" s="1"/>
    </row>
    <row r="30" spans="1:15" x14ac:dyDescent="0.25">
      <c r="A30" t="s">
        <v>365</v>
      </c>
      <c r="B30" s="1" t="s">
        <v>375</v>
      </c>
      <c r="C30" s="1" t="s">
        <v>375</v>
      </c>
      <c r="D30" s="1" t="s">
        <v>375</v>
      </c>
      <c r="E30" s="1" t="s">
        <v>375</v>
      </c>
      <c r="F30" s="1" t="s">
        <v>375</v>
      </c>
      <c r="G30" s="1" t="s">
        <v>376</v>
      </c>
      <c r="H30" s="1" t="s">
        <v>375</v>
      </c>
      <c r="I30" s="1"/>
      <c r="J30" s="1"/>
      <c r="K30" s="1"/>
      <c r="L30" s="1"/>
      <c r="M30" s="1"/>
      <c r="N30" s="1"/>
      <c r="O30" s="1"/>
    </row>
    <row r="31" spans="1:15" x14ac:dyDescent="0.25">
      <c r="A31" t="s">
        <v>366</v>
      </c>
      <c r="B31" s="1" t="s">
        <v>375</v>
      </c>
      <c r="C31" s="1" t="s">
        <v>375</v>
      </c>
      <c r="D31" s="1" t="s">
        <v>375</v>
      </c>
      <c r="E31" s="1" t="s">
        <v>375</v>
      </c>
      <c r="F31" s="1" t="s">
        <v>375</v>
      </c>
      <c r="G31" s="1" t="s">
        <v>376</v>
      </c>
      <c r="H31" s="1" t="s">
        <v>375</v>
      </c>
      <c r="I31" s="1"/>
      <c r="J31" s="1"/>
      <c r="K31" s="1"/>
      <c r="L31" s="1"/>
      <c r="M31" s="1"/>
      <c r="N31" s="1"/>
      <c r="O31" s="1"/>
    </row>
    <row r="32" spans="1:15" x14ac:dyDescent="0.25">
      <c r="A32" t="s">
        <v>367</v>
      </c>
      <c r="B32" s="1" t="s">
        <v>375</v>
      </c>
      <c r="C32" s="1" t="s">
        <v>375</v>
      </c>
      <c r="D32" s="1" t="s">
        <v>375</v>
      </c>
      <c r="E32" s="1" t="s">
        <v>375</v>
      </c>
      <c r="F32" s="1" t="s">
        <v>375</v>
      </c>
      <c r="G32" s="1" t="s">
        <v>376</v>
      </c>
      <c r="H32" s="1" t="s">
        <v>375</v>
      </c>
      <c r="I32" s="1"/>
      <c r="J32" s="1"/>
      <c r="K32" s="1"/>
      <c r="L32" s="1"/>
      <c r="M32" s="1"/>
      <c r="N32" s="1"/>
      <c r="O32" s="1"/>
    </row>
    <row r="33" spans="1:15" x14ac:dyDescent="0.25">
      <c r="A33" t="s">
        <v>368</v>
      </c>
      <c r="B33" s="1" t="s">
        <v>375</v>
      </c>
      <c r="C33" s="1" t="s">
        <v>375</v>
      </c>
      <c r="D33" s="1" t="s">
        <v>375</v>
      </c>
      <c r="E33" s="1" t="s">
        <v>375</v>
      </c>
      <c r="F33" s="1" t="s">
        <v>375</v>
      </c>
      <c r="G33" s="1" t="s">
        <v>376</v>
      </c>
      <c r="H33" s="1" t="s">
        <v>375</v>
      </c>
      <c r="I33" s="1"/>
      <c r="J33" s="1"/>
      <c r="K33" s="1"/>
      <c r="L33" s="1"/>
      <c r="M33" s="1"/>
      <c r="N33" s="1"/>
      <c r="O33" s="1"/>
    </row>
    <row r="34" spans="1:15" x14ac:dyDescent="0.25">
      <c r="A34" t="s">
        <v>369</v>
      </c>
      <c r="B34" s="1" t="s">
        <v>377</v>
      </c>
      <c r="C34" s="1" t="s">
        <v>376</v>
      </c>
      <c r="D34" s="1" t="s">
        <v>375</v>
      </c>
      <c r="E34" s="1"/>
      <c r="F34" s="1"/>
      <c r="G34" s="1"/>
      <c r="H34" s="1"/>
      <c r="I34" s="1"/>
      <c r="J34" s="1"/>
      <c r="K34" s="1"/>
      <c r="L34" s="1"/>
      <c r="M34" s="1"/>
      <c r="N34" s="1"/>
      <c r="O34" s="1"/>
    </row>
    <row r="35" spans="1:15" x14ac:dyDescent="0.25">
      <c r="A35" t="s">
        <v>107</v>
      </c>
      <c r="B35" s="1" t="s">
        <v>375</v>
      </c>
      <c r="C35" s="1" t="s">
        <v>375</v>
      </c>
      <c r="D35" s="1" t="s">
        <v>375</v>
      </c>
      <c r="E35" s="1" t="s">
        <v>375</v>
      </c>
      <c r="F35" s="1" t="s">
        <v>375</v>
      </c>
      <c r="G35" s="1" t="s">
        <v>376</v>
      </c>
      <c r="H35" s="1" t="s">
        <v>375</v>
      </c>
      <c r="I35" s="1"/>
      <c r="J35" s="1"/>
      <c r="K35" s="1"/>
      <c r="L35" s="1"/>
      <c r="M35" s="1"/>
      <c r="N35" s="1"/>
      <c r="O35" s="1"/>
    </row>
    <row r="36" spans="1:15" x14ac:dyDescent="0.25">
      <c r="A36" t="s">
        <v>108</v>
      </c>
      <c r="B36" s="1" t="s">
        <v>375</v>
      </c>
      <c r="C36" s="1" t="s">
        <v>375</v>
      </c>
      <c r="D36" s="1" t="s">
        <v>375</v>
      </c>
      <c r="E36" s="1" t="s">
        <v>375</v>
      </c>
      <c r="F36" s="1" t="s">
        <v>375</v>
      </c>
      <c r="G36" s="1" t="s">
        <v>375</v>
      </c>
      <c r="H36" s="1" t="s">
        <v>375</v>
      </c>
      <c r="I36" s="1" t="s">
        <v>375</v>
      </c>
      <c r="J36" s="1" t="s">
        <v>375</v>
      </c>
      <c r="K36" s="1" t="s">
        <v>375</v>
      </c>
      <c r="L36" s="1" t="s">
        <v>376</v>
      </c>
      <c r="M36" s="1" t="s">
        <v>375</v>
      </c>
      <c r="N36" s="1"/>
      <c r="O36" s="1"/>
    </row>
    <row r="37" spans="1:15" x14ac:dyDescent="0.25">
      <c r="A37" t="s">
        <v>370</v>
      </c>
      <c r="B37" s="1" t="s">
        <v>377</v>
      </c>
      <c r="C37" s="1" t="s">
        <v>376</v>
      </c>
      <c r="D37" s="1" t="s">
        <v>375</v>
      </c>
      <c r="E37" s="1"/>
      <c r="F37" s="1"/>
      <c r="G37" s="1"/>
      <c r="H37" s="1"/>
      <c r="I37" s="1"/>
      <c r="J37" s="1"/>
      <c r="K37" s="1"/>
      <c r="L37" s="1"/>
      <c r="M37" s="1"/>
      <c r="N37" s="1"/>
      <c r="O37" s="1"/>
    </row>
    <row r="38" spans="1:15" x14ac:dyDescent="0.25">
      <c r="A38" t="s">
        <v>371</v>
      </c>
      <c r="B38" s="1" t="s">
        <v>375</v>
      </c>
      <c r="C38" s="1" t="s">
        <v>376</v>
      </c>
      <c r="D38" s="1"/>
      <c r="E38" s="1"/>
      <c r="F38" s="1"/>
      <c r="G38" s="1"/>
      <c r="H38" s="1"/>
      <c r="I38" s="1"/>
      <c r="J38" s="1"/>
      <c r="K38" s="1"/>
      <c r="L38" s="1"/>
      <c r="M38" s="1"/>
      <c r="N38" s="1"/>
      <c r="O38" s="1"/>
    </row>
    <row r="39" spans="1:15" x14ac:dyDescent="0.25">
      <c r="A39" t="s">
        <v>381</v>
      </c>
      <c r="B39" s="1" t="s">
        <v>375</v>
      </c>
      <c r="C39" s="1" t="s">
        <v>375</v>
      </c>
      <c r="D39" s="1" t="s">
        <v>376</v>
      </c>
      <c r="E39" s="1" t="s">
        <v>375</v>
      </c>
      <c r="F39" s="1"/>
      <c r="G39" s="1"/>
      <c r="H39" s="1"/>
      <c r="M39" s="1"/>
      <c r="N39" s="1"/>
      <c r="O39" s="1"/>
    </row>
    <row r="40" spans="1:15" x14ac:dyDescent="0.25">
      <c r="A40" t="s">
        <v>382</v>
      </c>
      <c r="B40" s="1" t="s">
        <v>375</v>
      </c>
      <c r="C40" s="1" t="s">
        <v>375</v>
      </c>
      <c r="D40" s="1" t="s">
        <v>376</v>
      </c>
      <c r="E40" s="1" t="s">
        <v>375</v>
      </c>
      <c r="F40" s="1"/>
      <c r="G40" s="1"/>
      <c r="H40" s="1"/>
      <c r="M40" s="1"/>
      <c r="N40" s="1"/>
      <c r="O40" s="1"/>
    </row>
    <row r="41" spans="1:15" x14ac:dyDescent="0.25">
      <c r="A41" t="s">
        <v>383</v>
      </c>
      <c r="B41" s="1" t="s">
        <v>375</v>
      </c>
      <c r="C41" s="1" t="s">
        <v>375</v>
      </c>
      <c r="D41" s="1" t="s">
        <v>376</v>
      </c>
      <c r="E41" s="1" t="s">
        <v>375</v>
      </c>
      <c r="F41" s="1"/>
      <c r="G41" s="1"/>
      <c r="H41" s="1"/>
      <c r="M41" s="1"/>
      <c r="N41" s="1"/>
      <c r="O41" s="1"/>
    </row>
    <row r="42" spans="1:15" x14ac:dyDescent="0.25">
      <c r="A42" t="s">
        <v>384</v>
      </c>
      <c r="B42" s="1" t="s">
        <v>375</v>
      </c>
      <c r="C42" s="1" t="s">
        <v>375</v>
      </c>
      <c r="D42" s="1" t="s">
        <v>376</v>
      </c>
      <c r="E42" s="1" t="s">
        <v>375</v>
      </c>
      <c r="F42" s="1"/>
      <c r="G42" s="1"/>
      <c r="H42" s="1"/>
      <c r="M42" s="1"/>
      <c r="N42" s="1"/>
      <c r="O42" s="1"/>
    </row>
    <row r="43" spans="1:15" x14ac:dyDescent="0.25">
      <c r="A43" t="s">
        <v>385</v>
      </c>
      <c r="B43" s="1" t="s">
        <v>375</v>
      </c>
      <c r="C43" s="1" t="s">
        <v>375</v>
      </c>
      <c r="D43" s="1" t="s">
        <v>376</v>
      </c>
      <c r="E43" s="1" t="s">
        <v>375</v>
      </c>
      <c r="F43" s="1"/>
      <c r="G43" s="1"/>
      <c r="H43" s="1"/>
      <c r="M43" s="1"/>
      <c r="N43" s="1"/>
      <c r="O43" s="1"/>
    </row>
    <row r="44" spans="1:15" x14ac:dyDescent="0.25">
      <c r="A44" t="s">
        <v>372</v>
      </c>
      <c r="B44" s="1" t="s">
        <v>375</v>
      </c>
      <c r="C44" s="1" t="s">
        <v>376</v>
      </c>
      <c r="M44" s="1"/>
      <c r="N44" s="1"/>
      <c r="O44" s="1"/>
    </row>
    <row r="45" spans="1:15" x14ac:dyDescent="0.25">
      <c r="A45" t="s">
        <v>113</v>
      </c>
      <c r="B45" s="1" t="s">
        <v>375</v>
      </c>
      <c r="C45" s="1" t="s">
        <v>375</v>
      </c>
      <c r="D45" s="1" t="s">
        <v>376</v>
      </c>
      <c r="E45" s="1" t="s">
        <v>375</v>
      </c>
      <c r="M45" s="1"/>
      <c r="N45" s="1"/>
      <c r="O45" s="1"/>
    </row>
    <row r="46" spans="1:15" x14ac:dyDescent="0.25">
      <c r="A46" t="s">
        <v>114</v>
      </c>
      <c r="B46" s="1" t="s">
        <v>375</v>
      </c>
      <c r="C46" s="1" t="s">
        <v>375</v>
      </c>
      <c r="D46" s="1" t="s">
        <v>375</v>
      </c>
      <c r="E46" s="1" t="s">
        <v>375</v>
      </c>
      <c r="F46" s="1" t="s">
        <v>375</v>
      </c>
      <c r="G46" s="1" t="s">
        <v>376</v>
      </c>
      <c r="H46" s="1" t="s">
        <v>375</v>
      </c>
      <c r="M46" s="1"/>
      <c r="N46" s="1"/>
      <c r="O46" s="1"/>
    </row>
    <row r="47" spans="1:15" x14ac:dyDescent="0.25">
      <c r="A47" t="s">
        <v>115</v>
      </c>
      <c r="B47" s="1" t="s">
        <v>376</v>
      </c>
      <c r="C47" s="1" t="s">
        <v>375</v>
      </c>
    </row>
    <row r="48" spans="1:15" x14ac:dyDescent="0.25">
      <c r="A48" t="s">
        <v>116</v>
      </c>
      <c r="B48" s="1" t="s">
        <v>375</v>
      </c>
      <c r="C48" s="1" t="s">
        <v>375</v>
      </c>
      <c r="D48" s="1" t="s">
        <v>375</v>
      </c>
      <c r="E48" s="1" t="s">
        <v>375</v>
      </c>
      <c r="F48" s="1" t="s">
        <v>375</v>
      </c>
      <c r="G48" s="1" t="s">
        <v>376</v>
      </c>
      <c r="H48" s="1" t="s">
        <v>375</v>
      </c>
    </row>
    <row r="49" spans="1:12" x14ac:dyDescent="0.25">
      <c r="A49" t="s">
        <v>117</v>
      </c>
      <c r="B49" s="1" t="s">
        <v>375</v>
      </c>
      <c r="C49" s="1" t="s">
        <v>375</v>
      </c>
      <c r="D49" s="1" t="s">
        <v>375</v>
      </c>
      <c r="E49" s="1" t="s">
        <v>375</v>
      </c>
      <c r="F49" s="1" t="s">
        <v>375</v>
      </c>
      <c r="G49" s="1" t="s">
        <v>376</v>
      </c>
      <c r="H49" s="1" t="s">
        <v>375</v>
      </c>
    </row>
    <row r="50" spans="1:12" x14ac:dyDescent="0.25">
      <c r="A50" t="s">
        <v>118</v>
      </c>
      <c r="B50" s="1" t="s">
        <v>375</v>
      </c>
      <c r="C50" s="1" t="s">
        <v>375</v>
      </c>
      <c r="D50" s="1" t="s">
        <v>375</v>
      </c>
      <c r="E50" s="1" t="s">
        <v>375</v>
      </c>
      <c r="F50" s="1" t="s">
        <v>375</v>
      </c>
      <c r="G50" s="1" t="s">
        <v>375</v>
      </c>
      <c r="H50" s="1" t="s">
        <v>375</v>
      </c>
      <c r="I50" s="1" t="s">
        <v>375</v>
      </c>
      <c r="J50" s="1" t="s">
        <v>375</v>
      </c>
      <c r="K50" s="1" t="s">
        <v>376</v>
      </c>
      <c r="L50" s="1" t="s">
        <v>375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showRowColHeaders="0" zoomScale="85" zoomScaleNormal="85" workbookViewId="0">
      <pane ySplit="1" topLeftCell="A2" activePane="bottomLeft" state="frozen"/>
      <selection pane="bottomLeft"/>
    </sheetView>
  </sheetViews>
  <sheetFormatPr defaultColWidth="0" defaultRowHeight="12.75" zeroHeight="1" x14ac:dyDescent="0.2"/>
  <cols>
    <col min="1" max="1" width="88.42578125" style="63" bestFit="1" customWidth="1"/>
    <col min="2" max="3" width="32.7109375" style="63" customWidth="1"/>
    <col min="4" max="5" width="32.7109375" style="17" customWidth="1"/>
    <col min="6" max="6" width="4.7109375" style="16" hidden="1" customWidth="1"/>
    <col min="7" max="8" width="9.140625" style="16" hidden="1" customWidth="1"/>
    <col min="9" max="9" width="65.42578125" style="16" hidden="1" customWidth="1"/>
    <col min="10" max="10" width="0" style="16" hidden="1" customWidth="1"/>
    <col min="11" max="16384" width="9.140625" style="16" hidden="1"/>
  </cols>
  <sheetData>
    <row r="1" spans="1:10" ht="32.1" customHeight="1" x14ac:dyDescent="0.2">
      <c r="A1" s="145" t="s">
        <v>228</v>
      </c>
      <c r="B1" s="145" t="s">
        <v>229</v>
      </c>
      <c r="C1" s="145" t="s">
        <v>230</v>
      </c>
      <c r="D1" s="146" t="s">
        <v>600</v>
      </c>
      <c r="E1" s="147" t="str">
        <f>CONCATENATE("Selected (X) count: ",COUNTA(E2:E116))</f>
        <v>Selected (X) count: 0</v>
      </c>
      <c r="G1" s="62" t="s">
        <v>378</v>
      </c>
      <c r="H1" s="62" t="s">
        <v>379</v>
      </c>
      <c r="I1" s="62" t="s">
        <v>380</v>
      </c>
    </row>
    <row r="2" spans="1:10" s="19" customFormat="1" ht="15.95" customHeight="1" x14ac:dyDescent="0.25">
      <c r="A2" s="142" t="s">
        <v>331</v>
      </c>
      <c r="B2" s="142" t="s">
        <v>4</v>
      </c>
      <c r="C2" s="142" t="s">
        <v>2</v>
      </c>
      <c r="D2" s="143">
        <v>56</v>
      </c>
      <c r="E2" s="144"/>
      <c r="F2" s="89"/>
      <c r="G2" s="18">
        <f>IF(OR(E2="x",E2="X"),RANK(H2,$H$2:$H$116),0)</f>
        <v>0</v>
      </c>
      <c r="H2" s="18">
        <f>IF(OR(E2="x",E2="X"),MATCH(A2,Sheet2!$A$2:$A$116,0),0)</f>
        <v>0</v>
      </c>
      <c r="I2" s="88">
        <f>IF(G2&gt;0,A2,0)</f>
        <v>0</v>
      </c>
      <c r="J2" s="19">
        <f>LEN(A2)</f>
        <v>17</v>
      </c>
    </row>
    <row r="3" spans="1:10" s="19" customFormat="1" ht="15.95" customHeight="1" x14ac:dyDescent="0.25">
      <c r="A3" s="142" t="s">
        <v>296</v>
      </c>
      <c r="B3" s="142" t="s">
        <v>4</v>
      </c>
      <c r="C3" s="142" t="s">
        <v>0</v>
      </c>
      <c r="D3" s="143">
        <v>164</v>
      </c>
      <c r="E3" s="144"/>
      <c r="F3" s="90"/>
      <c r="G3" s="18">
        <f t="shared" ref="G3:G66" si="0">IF(OR(E3="x",E3="X"),RANK(H3,$H$2:$H$116),0)</f>
        <v>0</v>
      </c>
      <c r="H3" s="18">
        <f>IF(OR(E3="x",E3="X"),MATCH(A3,Sheet2!$A$2:$A$116,0),0)</f>
        <v>0</v>
      </c>
      <c r="I3" s="88">
        <f t="shared" ref="I3:I66" si="1">IF(G3&gt;0,A3,0)</f>
        <v>0</v>
      </c>
      <c r="J3" s="19">
        <f t="shared" ref="J3:J66" si="2">LEN(A3)</f>
        <v>35</v>
      </c>
    </row>
    <row r="4" spans="1:10" s="19" customFormat="1" ht="15.95" customHeight="1" x14ac:dyDescent="0.25">
      <c r="A4" s="142" t="s">
        <v>337</v>
      </c>
      <c r="B4" s="142" t="s">
        <v>5</v>
      </c>
      <c r="C4" s="142" t="s">
        <v>2</v>
      </c>
      <c r="D4" s="143">
        <v>19</v>
      </c>
      <c r="E4" s="144"/>
      <c r="F4" s="91"/>
      <c r="G4" s="18">
        <f t="shared" si="0"/>
        <v>0</v>
      </c>
      <c r="H4" s="18">
        <f>IF(OR(E4="x",E4="X"),MATCH(A4,Sheet2!$A$2:$A$116,0),0)</f>
        <v>0</v>
      </c>
      <c r="I4" s="88">
        <f t="shared" si="1"/>
        <v>0</v>
      </c>
      <c r="J4" s="19">
        <f t="shared" si="2"/>
        <v>48</v>
      </c>
    </row>
    <row r="5" spans="1:10" s="19" customFormat="1" ht="15.95" customHeight="1" x14ac:dyDescent="0.25">
      <c r="A5" s="142" t="s">
        <v>309</v>
      </c>
      <c r="B5" s="142" t="s">
        <v>7</v>
      </c>
      <c r="C5" s="142" t="s">
        <v>0</v>
      </c>
      <c r="D5" s="143">
        <v>34</v>
      </c>
      <c r="E5" s="144"/>
      <c r="F5" s="90"/>
      <c r="G5" s="18">
        <f t="shared" si="0"/>
        <v>0</v>
      </c>
      <c r="H5" s="18">
        <f>IF(OR(E5="x",E5="X"),MATCH(A5,Sheet2!$A$2:$A$116,0),0)</f>
        <v>0</v>
      </c>
      <c r="I5" s="88">
        <f t="shared" si="1"/>
        <v>0</v>
      </c>
      <c r="J5" s="19">
        <f t="shared" si="2"/>
        <v>23</v>
      </c>
    </row>
    <row r="6" spans="1:10" s="19" customFormat="1" ht="15.95" customHeight="1" x14ac:dyDescent="0.25">
      <c r="A6" s="142" t="s">
        <v>236</v>
      </c>
      <c r="B6" s="142" t="s">
        <v>4</v>
      </c>
      <c r="C6" s="142" t="s">
        <v>0</v>
      </c>
      <c r="D6" s="143">
        <v>103</v>
      </c>
      <c r="E6" s="144"/>
      <c r="F6" s="91"/>
      <c r="G6" s="18">
        <f t="shared" si="0"/>
        <v>0</v>
      </c>
      <c r="H6" s="18">
        <f>IF(OR(E6="x",E6="X"),MATCH(A6,Sheet2!$A$2:$A$116,0),0)</f>
        <v>0</v>
      </c>
      <c r="I6" s="88">
        <f t="shared" si="1"/>
        <v>0</v>
      </c>
      <c r="J6" s="19">
        <f t="shared" si="2"/>
        <v>46</v>
      </c>
    </row>
    <row r="7" spans="1:10" s="19" customFormat="1" ht="15.95" customHeight="1" x14ac:dyDescent="0.25">
      <c r="A7" s="142" t="s">
        <v>238</v>
      </c>
      <c r="B7" s="142" t="s">
        <v>4</v>
      </c>
      <c r="C7" s="142" t="s">
        <v>0</v>
      </c>
      <c r="D7" s="143">
        <v>50</v>
      </c>
      <c r="E7" s="144"/>
      <c r="F7" s="90"/>
      <c r="G7" s="18">
        <f t="shared" si="0"/>
        <v>0</v>
      </c>
      <c r="H7" s="18">
        <f>IF(OR(E7="x",E7="X"),MATCH(A7,Sheet2!$A$2:$A$116,0),0)</f>
        <v>0</v>
      </c>
      <c r="I7" s="88">
        <f t="shared" si="1"/>
        <v>0</v>
      </c>
      <c r="J7" s="19">
        <f t="shared" si="2"/>
        <v>29</v>
      </c>
    </row>
    <row r="8" spans="1:10" s="19" customFormat="1" ht="15.95" customHeight="1" x14ac:dyDescent="0.25">
      <c r="A8" s="142" t="s">
        <v>239</v>
      </c>
      <c r="B8" s="142" t="s">
        <v>4</v>
      </c>
      <c r="C8" s="142" t="s">
        <v>0</v>
      </c>
      <c r="D8" s="143">
        <v>103</v>
      </c>
      <c r="E8" s="144"/>
      <c r="F8" s="91"/>
      <c r="G8" s="18">
        <f t="shared" si="0"/>
        <v>0</v>
      </c>
      <c r="H8" s="18">
        <f>IF(OR(E8="x",E8="X"),MATCH(A8,Sheet2!$A$2:$A$116,0),0)</f>
        <v>0</v>
      </c>
      <c r="I8" s="88">
        <f t="shared" si="1"/>
        <v>0</v>
      </c>
      <c r="J8" s="19">
        <f t="shared" si="2"/>
        <v>23</v>
      </c>
    </row>
    <row r="9" spans="1:10" s="19" customFormat="1" ht="15.95" customHeight="1" x14ac:dyDescent="0.25">
      <c r="A9" s="142" t="s">
        <v>257</v>
      </c>
      <c r="B9" s="142" t="s">
        <v>4</v>
      </c>
      <c r="C9" s="142" t="s">
        <v>0</v>
      </c>
      <c r="D9" s="143">
        <v>119</v>
      </c>
      <c r="E9" s="144"/>
      <c r="F9" s="90"/>
      <c r="G9" s="18">
        <f t="shared" si="0"/>
        <v>0</v>
      </c>
      <c r="H9" s="18">
        <f>IF(OR(E9="x",E9="X"),MATCH(A9,Sheet2!$A$2:$A$116,0),0)</f>
        <v>0</v>
      </c>
      <c r="I9" s="88">
        <f t="shared" si="1"/>
        <v>0</v>
      </c>
      <c r="J9" s="19">
        <f t="shared" si="2"/>
        <v>39</v>
      </c>
    </row>
    <row r="10" spans="1:10" s="19" customFormat="1" ht="15.95" customHeight="1" x14ac:dyDescent="0.25">
      <c r="A10" s="142" t="s">
        <v>302</v>
      </c>
      <c r="B10" s="142" t="s">
        <v>5</v>
      </c>
      <c r="C10" s="142" t="s">
        <v>0</v>
      </c>
      <c r="D10" s="143">
        <v>49</v>
      </c>
      <c r="E10" s="144"/>
      <c r="F10" s="91"/>
      <c r="G10" s="18">
        <f t="shared" si="0"/>
        <v>0</v>
      </c>
      <c r="H10" s="18">
        <f>IF(OR(E10="x",E10="X"),MATCH(A10,Sheet2!$A$2:$A$116,0),0)</f>
        <v>0</v>
      </c>
      <c r="I10" s="88">
        <f t="shared" si="1"/>
        <v>0</v>
      </c>
      <c r="J10" s="19">
        <f t="shared" si="2"/>
        <v>32</v>
      </c>
    </row>
    <row r="11" spans="1:10" s="19" customFormat="1" ht="15.95" customHeight="1" x14ac:dyDescent="0.25">
      <c r="A11" s="142" t="s">
        <v>237</v>
      </c>
      <c r="B11" s="142" t="s">
        <v>4</v>
      </c>
      <c r="C11" s="142" t="s">
        <v>0</v>
      </c>
      <c r="D11" s="143">
        <v>106</v>
      </c>
      <c r="E11" s="144"/>
      <c r="F11" s="90"/>
      <c r="G11" s="18">
        <f t="shared" si="0"/>
        <v>0</v>
      </c>
      <c r="H11" s="18">
        <f>IF(OR(E11="x",E11="X"),MATCH(A11,Sheet2!$A$2:$A$116,0),0)</f>
        <v>0</v>
      </c>
      <c r="I11" s="88">
        <f t="shared" si="1"/>
        <v>0</v>
      </c>
      <c r="J11" s="19">
        <f t="shared" si="2"/>
        <v>16</v>
      </c>
    </row>
    <row r="12" spans="1:10" s="19" customFormat="1" ht="15.95" customHeight="1" x14ac:dyDescent="0.25">
      <c r="A12" s="142" t="s">
        <v>338</v>
      </c>
      <c r="B12" s="142" t="s">
        <v>5</v>
      </c>
      <c r="C12" s="142" t="s">
        <v>2</v>
      </c>
      <c r="D12" s="143">
        <v>45</v>
      </c>
      <c r="E12" s="144"/>
      <c r="F12" s="91"/>
      <c r="G12" s="18">
        <f t="shared" si="0"/>
        <v>0</v>
      </c>
      <c r="H12" s="18">
        <f>IF(OR(E12="x",E12="X"),MATCH(A12,Sheet2!$A$2:$A$116,0),0)</f>
        <v>0</v>
      </c>
      <c r="I12" s="88">
        <f t="shared" si="1"/>
        <v>0</v>
      </c>
      <c r="J12" s="19">
        <f t="shared" si="2"/>
        <v>51</v>
      </c>
    </row>
    <row r="13" spans="1:10" s="19" customFormat="1" ht="15.95" customHeight="1" x14ac:dyDescent="0.25">
      <c r="A13" s="142" t="s">
        <v>240</v>
      </c>
      <c r="B13" s="142" t="s">
        <v>4</v>
      </c>
      <c r="C13" s="142" t="s">
        <v>0</v>
      </c>
      <c r="D13" s="143">
        <v>124</v>
      </c>
      <c r="E13" s="144"/>
      <c r="F13" s="90"/>
      <c r="G13" s="18">
        <f t="shared" si="0"/>
        <v>0</v>
      </c>
      <c r="H13" s="18">
        <f>IF(OR(E13="x",E13="X"),MATCH(A13,Sheet2!$A$2:$A$116,0),0)</f>
        <v>0</v>
      </c>
      <c r="I13" s="88">
        <f t="shared" si="1"/>
        <v>0</v>
      </c>
      <c r="J13" s="19">
        <f t="shared" si="2"/>
        <v>34</v>
      </c>
    </row>
    <row r="14" spans="1:10" s="19" customFormat="1" ht="15.95" customHeight="1" x14ac:dyDescent="0.25">
      <c r="A14" s="142" t="s">
        <v>324</v>
      </c>
      <c r="B14" s="142" t="s">
        <v>4</v>
      </c>
      <c r="C14" s="142" t="s">
        <v>2</v>
      </c>
      <c r="D14" s="143">
        <v>47</v>
      </c>
      <c r="E14" s="144"/>
      <c r="F14" s="91"/>
      <c r="G14" s="18">
        <f t="shared" si="0"/>
        <v>0</v>
      </c>
      <c r="H14" s="18">
        <f>IF(OR(E14="x",E14="X"),MATCH(A14,Sheet2!$A$2:$A$116,0),0)</f>
        <v>0</v>
      </c>
      <c r="I14" s="88">
        <f t="shared" si="1"/>
        <v>0</v>
      </c>
      <c r="J14" s="19">
        <f t="shared" si="2"/>
        <v>19</v>
      </c>
    </row>
    <row r="15" spans="1:10" s="19" customFormat="1" ht="15.95" customHeight="1" x14ac:dyDescent="0.25">
      <c r="A15" s="142" t="s">
        <v>241</v>
      </c>
      <c r="B15" s="142" t="s">
        <v>4</v>
      </c>
      <c r="C15" s="142" t="s">
        <v>0</v>
      </c>
      <c r="D15" s="143">
        <v>131</v>
      </c>
      <c r="E15" s="144"/>
      <c r="F15" s="90"/>
      <c r="G15" s="18">
        <f t="shared" si="0"/>
        <v>0</v>
      </c>
      <c r="H15" s="18">
        <f>IF(OR(E15="x",E15="X"),MATCH(A15,Sheet2!$A$2:$A$116,0),0)</f>
        <v>0</v>
      </c>
      <c r="I15" s="88">
        <f t="shared" si="1"/>
        <v>0</v>
      </c>
      <c r="J15" s="19">
        <f t="shared" si="2"/>
        <v>43</v>
      </c>
    </row>
    <row r="16" spans="1:10" s="19" customFormat="1" ht="15.95" customHeight="1" x14ac:dyDescent="0.25">
      <c r="A16" s="142" t="s">
        <v>242</v>
      </c>
      <c r="B16" s="142" t="s">
        <v>4</v>
      </c>
      <c r="C16" s="142" t="s">
        <v>0</v>
      </c>
      <c r="D16" s="143">
        <v>40</v>
      </c>
      <c r="E16" s="144"/>
      <c r="F16" s="91"/>
      <c r="G16" s="18">
        <f t="shared" si="0"/>
        <v>0</v>
      </c>
      <c r="H16" s="18">
        <f>IF(OR(E16="x",E16="X"),MATCH(A16,Sheet2!$A$2:$A$116,0),0)</f>
        <v>0</v>
      </c>
      <c r="I16" s="88">
        <f t="shared" si="1"/>
        <v>0</v>
      </c>
      <c r="J16" s="19">
        <f t="shared" si="2"/>
        <v>45</v>
      </c>
    </row>
    <row r="17" spans="1:10" s="19" customFormat="1" ht="15.95" customHeight="1" x14ac:dyDescent="0.25">
      <c r="A17" s="142" t="s">
        <v>297</v>
      </c>
      <c r="B17" s="142" t="s">
        <v>5</v>
      </c>
      <c r="C17" s="142" t="s">
        <v>0</v>
      </c>
      <c r="D17" s="143">
        <v>39</v>
      </c>
      <c r="E17" s="144"/>
      <c r="F17" s="90"/>
      <c r="G17" s="18">
        <f t="shared" si="0"/>
        <v>0</v>
      </c>
      <c r="H17" s="18">
        <f>IF(OR(E17="x",E17="X"),MATCH(A17,Sheet2!$A$2:$A$116,0),0)</f>
        <v>0</v>
      </c>
      <c r="I17" s="88">
        <f t="shared" si="1"/>
        <v>0</v>
      </c>
      <c r="J17" s="19">
        <f t="shared" si="2"/>
        <v>25</v>
      </c>
    </row>
    <row r="18" spans="1:10" s="19" customFormat="1" ht="15.95" customHeight="1" x14ac:dyDescent="0.25">
      <c r="A18" s="142" t="s">
        <v>261</v>
      </c>
      <c r="B18" s="142" t="s">
        <v>4</v>
      </c>
      <c r="C18" s="142" t="s">
        <v>0</v>
      </c>
      <c r="D18" s="143">
        <v>50</v>
      </c>
      <c r="E18" s="144"/>
      <c r="F18" s="91"/>
      <c r="G18" s="18">
        <f t="shared" si="0"/>
        <v>0</v>
      </c>
      <c r="H18" s="18">
        <f>IF(OR(E18="x",E18="X"),MATCH(A18,Sheet2!$A$2:$A$116,0),0)</f>
        <v>0</v>
      </c>
      <c r="I18" s="88">
        <f t="shared" si="1"/>
        <v>0</v>
      </c>
      <c r="J18" s="19">
        <f t="shared" si="2"/>
        <v>35</v>
      </c>
    </row>
    <row r="19" spans="1:10" s="19" customFormat="1" ht="15.95" customHeight="1" x14ac:dyDescent="0.25">
      <c r="A19" s="142" t="s">
        <v>334</v>
      </c>
      <c r="B19" s="142" t="s">
        <v>4</v>
      </c>
      <c r="C19" s="142" t="s">
        <v>2</v>
      </c>
      <c r="D19" s="143">
        <v>41</v>
      </c>
      <c r="E19" s="144"/>
      <c r="F19" s="90"/>
      <c r="G19" s="18">
        <f t="shared" si="0"/>
        <v>0</v>
      </c>
      <c r="H19" s="18">
        <f>IF(OR(E19="x",E19="X"),MATCH(A19,Sheet2!$A$2:$A$116,0),0)</f>
        <v>0</v>
      </c>
      <c r="I19" s="88">
        <f t="shared" si="1"/>
        <v>0</v>
      </c>
      <c r="J19" s="19">
        <f t="shared" si="2"/>
        <v>22</v>
      </c>
    </row>
    <row r="20" spans="1:10" s="19" customFormat="1" ht="15.95" customHeight="1" x14ac:dyDescent="0.25">
      <c r="A20" s="142" t="s">
        <v>244</v>
      </c>
      <c r="B20" s="142" t="s">
        <v>4</v>
      </c>
      <c r="C20" s="142" t="s">
        <v>0</v>
      </c>
      <c r="D20" s="143">
        <v>50</v>
      </c>
      <c r="E20" s="144"/>
      <c r="F20" s="91"/>
      <c r="G20" s="18">
        <f t="shared" si="0"/>
        <v>0</v>
      </c>
      <c r="H20" s="18">
        <f>IF(OR(E20="x",E20="X"),MATCH(A20,Sheet2!$A$2:$A$116,0),0)</f>
        <v>0</v>
      </c>
      <c r="I20" s="88">
        <f t="shared" si="1"/>
        <v>0</v>
      </c>
      <c r="J20" s="19">
        <f t="shared" si="2"/>
        <v>46</v>
      </c>
    </row>
    <row r="21" spans="1:10" s="19" customFormat="1" ht="15.95" customHeight="1" x14ac:dyDescent="0.25">
      <c r="A21" s="142" t="s">
        <v>243</v>
      </c>
      <c r="B21" s="142" t="s">
        <v>4</v>
      </c>
      <c r="C21" s="142" t="s">
        <v>0</v>
      </c>
      <c r="D21" s="143">
        <v>84</v>
      </c>
      <c r="E21" s="144"/>
      <c r="F21" s="90"/>
      <c r="G21" s="18">
        <f t="shared" si="0"/>
        <v>0</v>
      </c>
      <c r="H21" s="18">
        <f>IF(OR(E21="x",E21="X"),MATCH(A21,Sheet2!$A$2:$A$116,0),0)</f>
        <v>0</v>
      </c>
      <c r="I21" s="88">
        <f t="shared" si="1"/>
        <v>0</v>
      </c>
      <c r="J21" s="19">
        <f t="shared" si="2"/>
        <v>48</v>
      </c>
    </row>
    <row r="22" spans="1:10" s="19" customFormat="1" ht="15.95" customHeight="1" x14ac:dyDescent="0.25">
      <c r="A22" s="142" t="s">
        <v>294</v>
      </c>
      <c r="B22" s="142" t="s">
        <v>4</v>
      </c>
      <c r="C22" s="142" t="s">
        <v>0</v>
      </c>
      <c r="D22" s="143">
        <v>58</v>
      </c>
      <c r="E22" s="144"/>
      <c r="F22" s="91"/>
      <c r="G22" s="18">
        <f t="shared" si="0"/>
        <v>0</v>
      </c>
      <c r="H22" s="18">
        <f>IF(OR(E22="x",E22="X"),MATCH(A22,Sheet2!$A$2:$A$116,0),0)</f>
        <v>0</v>
      </c>
      <c r="I22" s="88">
        <f t="shared" si="1"/>
        <v>0</v>
      </c>
      <c r="J22" s="19">
        <f t="shared" si="2"/>
        <v>50</v>
      </c>
    </row>
    <row r="23" spans="1:10" s="19" customFormat="1" ht="15.95" customHeight="1" x14ac:dyDescent="0.25">
      <c r="A23" s="142" t="s">
        <v>323</v>
      </c>
      <c r="B23" s="142" t="s">
        <v>4</v>
      </c>
      <c r="C23" s="142" t="s">
        <v>2</v>
      </c>
      <c r="D23" s="143">
        <v>69</v>
      </c>
      <c r="E23" s="144"/>
      <c r="F23" s="90"/>
      <c r="G23" s="18">
        <f t="shared" si="0"/>
        <v>0</v>
      </c>
      <c r="H23" s="18">
        <f>IF(OR(E23="x",E23="X"),MATCH(A23,Sheet2!$A$2:$A$116,0),0)</f>
        <v>0</v>
      </c>
      <c r="I23" s="88">
        <f t="shared" si="1"/>
        <v>0</v>
      </c>
      <c r="J23" s="19">
        <f t="shared" si="2"/>
        <v>28</v>
      </c>
    </row>
    <row r="24" spans="1:10" s="19" customFormat="1" ht="15.95" customHeight="1" x14ac:dyDescent="0.25">
      <c r="A24" s="142" t="s">
        <v>245</v>
      </c>
      <c r="B24" s="142" t="s">
        <v>4</v>
      </c>
      <c r="C24" s="142" t="s">
        <v>0</v>
      </c>
      <c r="D24" s="143">
        <v>101</v>
      </c>
      <c r="E24" s="144"/>
      <c r="F24" s="91"/>
      <c r="G24" s="18">
        <f t="shared" si="0"/>
        <v>0</v>
      </c>
      <c r="H24" s="18">
        <f>IF(OR(E24="x",E24="X"),MATCH(A24,Sheet2!$A$2:$A$116,0),0)</f>
        <v>0</v>
      </c>
      <c r="I24" s="88">
        <f t="shared" si="1"/>
        <v>0</v>
      </c>
      <c r="J24" s="19">
        <f t="shared" si="2"/>
        <v>24</v>
      </c>
    </row>
    <row r="25" spans="1:10" s="19" customFormat="1" ht="15.95" customHeight="1" x14ac:dyDescent="0.25">
      <c r="A25" s="142" t="s">
        <v>248</v>
      </c>
      <c r="B25" s="142" t="s">
        <v>4</v>
      </c>
      <c r="C25" s="142" t="s">
        <v>0</v>
      </c>
      <c r="D25" s="143">
        <v>58</v>
      </c>
      <c r="E25" s="144"/>
      <c r="F25" s="90"/>
      <c r="G25" s="18">
        <f t="shared" si="0"/>
        <v>0</v>
      </c>
      <c r="H25" s="18">
        <f>IF(OR(E25="x",E25="X"),MATCH(A25,Sheet2!$A$2:$A$116,0),0)</f>
        <v>0</v>
      </c>
      <c r="I25" s="88">
        <f t="shared" si="1"/>
        <v>0</v>
      </c>
      <c r="J25" s="19">
        <f t="shared" si="2"/>
        <v>21</v>
      </c>
    </row>
    <row r="26" spans="1:10" s="19" customFormat="1" ht="15.95" customHeight="1" x14ac:dyDescent="0.25">
      <c r="A26" s="142" t="s">
        <v>263</v>
      </c>
      <c r="B26" s="142" t="s">
        <v>4</v>
      </c>
      <c r="C26" s="142" t="s">
        <v>0</v>
      </c>
      <c r="D26" s="143">
        <v>55</v>
      </c>
      <c r="E26" s="144"/>
      <c r="F26" s="91"/>
      <c r="G26" s="18">
        <f t="shared" si="0"/>
        <v>0</v>
      </c>
      <c r="H26" s="18">
        <f>IF(OR(E26="x",E26="X"),MATCH(A26,Sheet2!$A$2:$A$116,0),0)</f>
        <v>0</v>
      </c>
      <c r="I26" s="88">
        <f t="shared" si="1"/>
        <v>0</v>
      </c>
      <c r="J26" s="19">
        <f t="shared" si="2"/>
        <v>40</v>
      </c>
    </row>
    <row r="27" spans="1:10" s="19" customFormat="1" ht="15.95" customHeight="1" x14ac:dyDescent="0.25">
      <c r="A27" s="142" t="s">
        <v>298</v>
      </c>
      <c r="B27" s="142" t="s">
        <v>5</v>
      </c>
      <c r="C27" s="142" t="s">
        <v>0</v>
      </c>
      <c r="D27" s="143">
        <v>63</v>
      </c>
      <c r="E27" s="144"/>
      <c r="F27" s="90"/>
      <c r="G27" s="18">
        <f t="shared" si="0"/>
        <v>0</v>
      </c>
      <c r="H27" s="18">
        <f>IF(OR(E27="x",E27="X"),MATCH(A27,Sheet2!$A$2:$A$116,0),0)</f>
        <v>0</v>
      </c>
      <c r="I27" s="88">
        <f t="shared" si="1"/>
        <v>0</v>
      </c>
      <c r="J27" s="19">
        <f t="shared" si="2"/>
        <v>58</v>
      </c>
    </row>
    <row r="28" spans="1:10" s="19" customFormat="1" ht="15.95" customHeight="1" x14ac:dyDescent="0.25">
      <c r="A28" s="142" t="s">
        <v>322</v>
      </c>
      <c r="B28" s="142" t="s">
        <v>4</v>
      </c>
      <c r="C28" s="142" t="s">
        <v>2</v>
      </c>
      <c r="D28" s="143">
        <v>96</v>
      </c>
      <c r="E28" s="144"/>
      <c r="F28" s="91"/>
      <c r="G28" s="18">
        <f t="shared" si="0"/>
        <v>0</v>
      </c>
      <c r="H28" s="18">
        <f>IF(OR(E28="x",E28="X"),MATCH(A28,Sheet2!$A$2:$A$116,0),0)</f>
        <v>0</v>
      </c>
      <c r="I28" s="88">
        <f t="shared" si="1"/>
        <v>0</v>
      </c>
      <c r="J28" s="19">
        <f t="shared" si="2"/>
        <v>24</v>
      </c>
    </row>
    <row r="29" spans="1:10" s="19" customFormat="1" ht="15.95" customHeight="1" x14ac:dyDescent="0.25">
      <c r="A29" s="142" t="s">
        <v>326</v>
      </c>
      <c r="B29" s="142" t="s">
        <v>4</v>
      </c>
      <c r="C29" s="142" t="s">
        <v>2</v>
      </c>
      <c r="D29" s="143">
        <v>83</v>
      </c>
      <c r="E29" s="144"/>
      <c r="F29" s="90"/>
      <c r="G29" s="18">
        <f t="shared" si="0"/>
        <v>0</v>
      </c>
      <c r="H29" s="18">
        <f>IF(OR(E29="x",E29="X"),MATCH(A29,Sheet2!$A$2:$A$116,0),0)</f>
        <v>0</v>
      </c>
      <c r="I29" s="88">
        <f t="shared" si="1"/>
        <v>0</v>
      </c>
      <c r="J29" s="19">
        <f t="shared" si="2"/>
        <v>18</v>
      </c>
    </row>
    <row r="30" spans="1:10" s="19" customFormat="1" ht="15.95" customHeight="1" x14ac:dyDescent="0.25">
      <c r="A30" s="142" t="s">
        <v>312</v>
      </c>
      <c r="B30" s="142" t="s">
        <v>4</v>
      </c>
      <c r="C30" s="142" t="s">
        <v>1</v>
      </c>
      <c r="D30" s="143">
        <v>95</v>
      </c>
      <c r="E30" s="144"/>
      <c r="F30" s="91"/>
      <c r="G30" s="18">
        <f t="shared" si="0"/>
        <v>0</v>
      </c>
      <c r="H30" s="18">
        <f>IF(OR(E30="x",E30="X"),MATCH(A30,Sheet2!$A$2:$A$116,0),0)</f>
        <v>0</v>
      </c>
      <c r="I30" s="88">
        <f t="shared" si="1"/>
        <v>0</v>
      </c>
      <c r="J30" s="19">
        <f t="shared" si="2"/>
        <v>21</v>
      </c>
    </row>
    <row r="31" spans="1:10" s="19" customFormat="1" ht="15.95" customHeight="1" x14ac:dyDescent="0.25">
      <c r="A31" s="142" t="s">
        <v>328</v>
      </c>
      <c r="B31" s="142" t="s">
        <v>4</v>
      </c>
      <c r="C31" s="142" t="s">
        <v>2</v>
      </c>
      <c r="D31" s="143">
        <v>43</v>
      </c>
      <c r="E31" s="144"/>
      <c r="F31" s="90"/>
      <c r="G31" s="18">
        <f t="shared" si="0"/>
        <v>0</v>
      </c>
      <c r="H31" s="18">
        <f>IF(OR(E31="x",E31="X"),MATCH(A31,Sheet2!$A$2:$A$116,0),0)</f>
        <v>0</v>
      </c>
      <c r="I31" s="88">
        <f t="shared" si="1"/>
        <v>0</v>
      </c>
      <c r="J31" s="19">
        <f t="shared" si="2"/>
        <v>15</v>
      </c>
    </row>
    <row r="32" spans="1:10" s="19" customFormat="1" ht="15.95" customHeight="1" x14ac:dyDescent="0.25">
      <c r="A32" s="142" t="s">
        <v>329</v>
      </c>
      <c r="B32" s="142" t="s">
        <v>4</v>
      </c>
      <c r="C32" s="142" t="s">
        <v>2</v>
      </c>
      <c r="D32" s="143">
        <v>37</v>
      </c>
      <c r="E32" s="144"/>
      <c r="F32" s="91"/>
      <c r="G32" s="18">
        <f t="shared" si="0"/>
        <v>0</v>
      </c>
      <c r="H32" s="18">
        <f>IF(OR(E32="x",E32="X"),MATCH(A32,Sheet2!$A$2:$A$116,0),0)</f>
        <v>0</v>
      </c>
      <c r="I32" s="88">
        <f t="shared" si="1"/>
        <v>0</v>
      </c>
      <c r="J32" s="19">
        <f t="shared" si="2"/>
        <v>34</v>
      </c>
    </row>
    <row r="33" spans="1:10" s="19" customFormat="1" ht="15.95" customHeight="1" x14ac:dyDescent="0.25">
      <c r="A33" s="142" t="s">
        <v>330</v>
      </c>
      <c r="B33" s="142" t="s">
        <v>4</v>
      </c>
      <c r="C33" s="142" t="s">
        <v>2</v>
      </c>
      <c r="D33" s="143">
        <v>15</v>
      </c>
      <c r="E33" s="144"/>
      <c r="F33" s="90"/>
      <c r="G33" s="18">
        <f t="shared" si="0"/>
        <v>0</v>
      </c>
      <c r="H33" s="18">
        <f>IF(OR(E33="x",E33="X"),MATCH(A33,Sheet2!$A$2:$A$116,0),0)</f>
        <v>0</v>
      </c>
      <c r="I33" s="88">
        <f t="shared" si="1"/>
        <v>0</v>
      </c>
      <c r="J33" s="19">
        <f t="shared" si="2"/>
        <v>32</v>
      </c>
    </row>
    <row r="34" spans="1:10" s="19" customFormat="1" ht="15.95" customHeight="1" x14ac:dyDescent="0.25">
      <c r="A34" s="142" t="s">
        <v>258</v>
      </c>
      <c r="B34" s="142" t="s">
        <v>4</v>
      </c>
      <c r="C34" s="142" t="s">
        <v>0</v>
      </c>
      <c r="D34" s="143">
        <v>70</v>
      </c>
      <c r="E34" s="144"/>
      <c r="F34" s="91"/>
      <c r="G34" s="18">
        <f t="shared" si="0"/>
        <v>0</v>
      </c>
      <c r="H34" s="18">
        <f>IF(OR(E34="x",E34="X"),MATCH(A34,Sheet2!$A$2:$A$116,0),0)</f>
        <v>0</v>
      </c>
      <c r="I34" s="88">
        <f t="shared" si="1"/>
        <v>0</v>
      </c>
      <c r="J34" s="19">
        <f t="shared" si="2"/>
        <v>17</v>
      </c>
    </row>
    <row r="35" spans="1:10" s="19" customFormat="1" ht="15.95" customHeight="1" x14ac:dyDescent="0.25">
      <c r="A35" s="142" t="s">
        <v>249</v>
      </c>
      <c r="B35" s="142" t="s">
        <v>4</v>
      </c>
      <c r="C35" s="142" t="s">
        <v>0</v>
      </c>
      <c r="D35" s="143">
        <v>79</v>
      </c>
      <c r="E35" s="144"/>
      <c r="F35" s="90"/>
      <c r="G35" s="18">
        <f t="shared" si="0"/>
        <v>0</v>
      </c>
      <c r="H35" s="18">
        <f>IF(OR(E35="x",E35="X"),MATCH(A35,Sheet2!$A$2:$A$116,0),0)</f>
        <v>0</v>
      </c>
      <c r="I35" s="88">
        <f t="shared" si="1"/>
        <v>0</v>
      </c>
      <c r="J35" s="19">
        <f t="shared" si="2"/>
        <v>36</v>
      </c>
    </row>
    <row r="36" spans="1:10" s="19" customFormat="1" ht="15.95" customHeight="1" x14ac:dyDescent="0.25">
      <c r="A36" s="142" t="s">
        <v>250</v>
      </c>
      <c r="B36" s="142" t="s">
        <v>4</v>
      </c>
      <c r="C36" s="142" t="s">
        <v>0</v>
      </c>
      <c r="D36" s="143">
        <v>63</v>
      </c>
      <c r="E36" s="144"/>
      <c r="F36" s="91"/>
      <c r="G36" s="18">
        <f t="shared" si="0"/>
        <v>0</v>
      </c>
      <c r="H36" s="18">
        <f>IF(OR(E36="x",E36="X"),MATCH(A36,Sheet2!$A$2:$A$116,0),0)</f>
        <v>0</v>
      </c>
      <c r="I36" s="88">
        <f t="shared" si="1"/>
        <v>0</v>
      </c>
      <c r="J36" s="19">
        <f t="shared" si="2"/>
        <v>39</v>
      </c>
    </row>
    <row r="37" spans="1:10" s="19" customFormat="1" ht="15.95" customHeight="1" x14ac:dyDescent="0.25">
      <c r="A37" s="142" t="s">
        <v>252</v>
      </c>
      <c r="B37" s="142" t="s">
        <v>4</v>
      </c>
      <c r="C37" s="142" t="s">
        <v>0</v>
      </c>
      <c r="D37" s="143">
        <v>123</v>
      </c>
      <c r="E37" s="144"/>
      <c r="F37" s="90"/>
      <c r="G37" s="18">
        <f t="shared" si="0"/>
        <v>0</v>
      </c>
      <c r="H37" s="18">
        <f>IF(OR(E37="x",E37="X"),MATCH(A37,Sheet2!$A$2:$A$116,0),0)</f>
        <v>0</v>
      </c>
      <c r="I37" s="88">
        <f t="shared" si="1"/>
        <v>0</v>
      </c>
      <c r="J37" s="19">
        <f t="shared" si="2"/>
        <v>40</v>
      </c>
    </row>
    <row r="38" spans="1:10" s="19" customFormat="1" ht="15.95" customHeight="1" x14ac:dyDescent="0.25">
      <c r="A38" s="142" t="s">
        <v>311</v>
      </c>
      <c r="B38" s="142" t="s">
        <v>4</v>
      </c>
      <c r="C38" s="142" t="s">
        <v>1</v>
      </c>
      <c r="D38" s="143">
        <v>115</v>
      </c>
      <c r="E38" s="144"/>
      <c r="F38" s="91"/>
      <c r="G38" s="18">
        <f t="shared" si="0"/>
        <v>0</v>
      </c>
      <c r="H38" s="18">
        <f>IF(OR(E38="x",E38="X"),MATCH(A38,Sheet2!$A$2:$A$116,0),0)</f>
        <v>0</v>
      </c>
      <c r="I38" s="88">
        <f t="shared" si="1"/>
        <v>0</v>
      </c>
      <c r="J38" s="19">
        <f t="shared" si="2"/>
        <v>59</v>
      </c>
    </row>
    <row r="39" spans="1:10" s="19" customFormat="1" ht="15.95" customHeight="1" x14ac:dyDescent="0.25">
      <c r="A39" s="142" t="s">
        <v>315</v>
      </c>
      <c r="B39" s="142" t="s">
        <v>4</v>
      </c>
      <c r="C39" s="142" t="s">
        <v>1</v>
      </c>
      <c r="D39" s="143">
        <v>18</v>
      </c>
      <c r="E39" s="144"/>
      <c r="F39" s="90"/>
      <c r="G39" s="18">
        <f t="shared" si="0"/>
        <v>0</v>
      </c>
      <c r="H39" s="18">
        <f>IF(OR(E39="x",E39="X"),MATCH(A39,Sheet2!$A$2:$A$116,0),0)</f>
        <v>0</v>
      </c>
      <c r="I39" s="88">
        <f t="shared" si="1"/>
        <v>0</v>
      </c>
      <c r="J39" s="19">
        <f t="shared" si="2"/>
        <v>49</v>
      </c>
    </row>
    <row r="40" spans="1:10" s="19" customFormat="1" ht="15.95" customHeight="1" x14ac:dyDescent="0.25">
      <c r="A40" s="142" t="s">
        <v>316</v>
      </c>
      <c r="B40" s="142" t="s">
        <v>4</v>
      </c>
      <c r="C40" s="142" t="s">
        <v>1</v>
      </c>
      <c r="D40" s="143">
        <v>33</v>
      </c>
      <c r="E40" s="144"/>
      <c r="F40" s="91"/>
      <c r="G40" s="18">
        <f t="shared" si="0"/>
        <v>0</v>
      </c>
      <c r="H40" s="18">
        <f>IF(OR(E40="x",E40="X"),MATCH(A40,Sheet2!$A$2:$A$116,0),0)</f>
        <v>0</v>
      </c>
      <c r="I40" s="88">
        <f t="shared" si="1"/>
        <v>0</v>
      </c>
      <c r="J40" s="19">
        <f t="shared" si="2"/>
        <v>56</v>
      </c>
    </row>
    <row r="41" spans="1:10" s="19" customFormat="1" ht="15.95" customHeight="1" x14ac:dyDescent="0.25">
      <c r="A41" s="142" t="s">
        <v>253</v>
      </c>
      <c r="B41" s="142" t="s">
        <v>4</v>
      </c>
      <c r="C41" s="142" t="s">
        <v>0</v>
      </c>
      <c r="D41" s="143">
        <v>32</v>
      </c>
      <c r="E41" s="144"/>
      <c r="F41" s="90"/>
      <c r="G41" s="18">
        <f t="shared" si="0"/>
        <v>0</v>
      </c>
      <c r="H41" s="18">
        <f>IF(OR(E41="x",E41="X"),MATCH(A41,Sheet2!$A$2:$A$116,0),0)</f>
        <v>0</v>
      </c>
      <c r="I41" s="88">
        <f t="shared" si="1"/>
        <v>0</v>
      </c>
      <c r="J41" s="19">
        <f t="shared" si="2"/>
        <v>19</v>
      </c>
    </row>
    <row r="42" spans="1:10" s="19" customFormat="1" ht="15.95" customHeight="1" x14ac:dyDescent="0.25">
      <c r="A42" s="142" t="s">
        <v>279</v>
      </c>
      <c r="B42" s="142" t="s">
        <v>4</v>
      </c>
      <c r="C42" s="142" t="s">
        <v>0</v>
      </c>
      <c r="D42" s="143">
        <v>38</v>
      </c>
      <c r="E42" s="144"/>
      <c r="F42" s="91"/>
      <c r="G42" s="18">
        <f t="shared" si="0"/>
        <v>0</v>
      </c>
      <c r="H42" s="18">
        <f>IF(OR(E42="x",E42="X"),MATCH(A42,Sheet2!$A$2:$A$116,0),0)</f>
        <v>0</v>
      </c>
      <c r="I42" s="88">
        <f t="shared" si="1"/>
        <v>0</v>
      </c>
      <c r="J42" s="19">
        <f t="shared" si="2"/>
        <v>34</v>
      </c>
    </row>
    <row r="43" spans="1:10" s="19" customFormat="1" ht="15.95" customHeight="1" x14ac:dyDescent="0.25">
      <c r="A43" s="142" t="s">
        <v>341</v>
      </c>
      <c r="B43" s="142" t="s">
        <v>6</v>
      </c>
      <c r="C43" s="142" t="s">
        <v>3</v>
      </c>
      <c r="D43" s="143">
        <v>55</v>
      </c>
      <c r="E43" s="144"/>
      <c r="F43" s="90"/>
      <c r="G43" s="18">
        <f t="shared" si="0"/>
        <v>0</v>
      </c>
      <c r="H43" s="18">
        <f>IF(OR(E43="x",E43="X"),MATCH(A43,Sheet2!$A$2:$A$116,0),0)</f>
        <v>0</v>
      </c>
      <c r="I43" s="88">
        <f t="shared" si="1"/>
        <v>0</v>
      </c>
      <c r="J43" s="19">
        <f t="shared" si="2"/>
        <v>14</v>
      </c>
    </row>
    <row r="44" spans="1:10" s="19" customFormat="1" ht="15.95" customHeight="1" x14ac:dyDescent="0.25">
      <c r="A44" s="142" t="s">
        <v>321</v>
      </c>
      <c r="B44" s="142" t="s">
        <v>6</v>
      </c>
      <c r="C44" s="142" t="s">
        <v>1</v>
      </c>
      <c r="D44" s="143">
        <v>45</v>
      </c>
      <c r="E44" s="144"/>
      <c r="F44" s="91"/>
      <c r="G44" s="18">
        <f t="shared" si="0"/>
        <v>0</v>
      </c>
      <c r="H44" s="18">
        <f>IF(OR(E44="x",E44="X"),MATCH(A44,Sheet2!$A$2:$A$116,0),0)</f>
        <v>0</v>
      </c>
      <c r="I44" s="88">
        <f t="shared" si="1"/>
        <v>0</v>
      </c>
      <c r="J44" s="19">
        <f t="shared" si="2"/>
        <v>51</v>
      </c>
    </row>
    <row r="45" spans="1:10" s="19" customFormat="1" ht="15.95" customHeight="1" x14ac:dyDescent="0.25">
      <c r="A45" s="142" t="s">
        <v>254</v>
      </c>
      <c r="B45" s="142" t="s">
        <v>4</v>
      </c>
      <c r="C45" s="142" t="s">
        <v>0</v>
      </c>
      <c r="D45" s="143">
        <v>164</v>
      </c>
      <c r="E45" s="144"/>
      <c r="F45" s="90"/>
      <c r="G45" s="18">
        <f t="shared" si="0"/>
        <v>0</v>
      </c>
      <c r="H45" s="18">
        <f>IF(OR(E45="x",E45="X"),MATCH(A45,Sheet2!$A$2:$A$116,0),0)</f>
        <v>0</v>
      </c>
      <c r="I45" s="88">
        <f t="shared" si="1"/>
        <v>0</v>
      </c>
      <c r="J45" s="19">
        <f t="shared" si="2"/>
        <v>31</v>
      </c>
    </row>
    <row r="46" spans="1:10" s="19" customFormat="1" ht="15.95" customHeight="1" x14ac:dyDescent="0.25">
      <c r="A46" s="142" t="s">
        <v>299</v>
      </c>
      <c r="B46" s="142" t="s">
        <v>5</v>
      </c>
      <c r="C46" s="142" t="s">
        <v>0</v>
      </c>
      <c r="D46" s="143">
        <v>46</v>
      </c>
      <c r="E46" s="144"/>
      <c r="F46" s="91"/>
      <c r="G46" s="18">
        <f t="shared" si="0"/>
        <v>0</v>
      </c>
      <c r="H46" s="18">
        <f>IF(OR(E46="x",E46="X"),MATCH(A46,Sheet2!$A$2:$A$116,0),0)</f>
        <v>0</v>
      </c>
      <c r="I46" s="88">
        <f t="shared" si="1"/>
        <v>0</v>
      </c>
      <c r="J46" s="19">
        <f t="shared" si="2"/>
        <v>30</v>
      </c>
    </row>
    <row r="47" spans="1:10" s="19" customFormat="1" ht="15.95" customHeight="1" x14ac:dyDescent="0.25">
      <c r="A47" s="142" t="s">
        <v>274</v>
      </c>
      <c r="B47" s="142" t="s">
        <v>4</v>
      </c>
      <c r="C47" s="142" t="s">
        <v>0</v>
      </c>
      <c r="D47" s="143">
        <v>41</v>
      </c>
      <c r="E47" s="144"/>
      <c r="F47" s="90"/>
      <c r="G47" s="18">
        <f t="shared" si="0"/>
        <v>0</v>
      </c>
      <c r="H47" s="18">
        <f>IF(OR(E47="x",E47="X"),MATCH(A47,Sheet2!$A$2:$A$116,0),0)</f>
        <v>0</v>
      </c>
      <c r="I47" s="88">
        <f t="shared" si="1"/>
        <v>0</v>
      </c>
      <c r="J47" s="19">
        <f t="shared" si="2"/>
        <v>23</v>
      </c>
    </row>
    <row r="48" spans="1:10" s="19" customFormat="1" ht="15.95" customHeight="1" x14ac:dyDescent="0.25">
      <c r="A48" s="142" t="s">
        <v>255</v>
      </c>
      <c r="B48" s="142" t="s">
        <v>4</v>
      </c>
      <c r="C48" s="142" t="s">
        <v>0</v>
      </c>
      <c r="D48" s="143">
        <v>171</v>
      </c>
      <c r="E48" s="144"/>
      <c r="F48" s="91"/>
      <c r="G48" s="18">
        <f t="shared" si="0"/>
        <v>0</v>
      </c>
      <c r="H48" s="18">
        <f>IF(OR(E48="x",E48="X"),MATCH(A48,Sheet2!$A$2:$A$116,0),0)</f>
        <v>0</v>
      </c>
      <c r="I48" s="88">
        <f t="shared" si="1"/>
        <v>0</v>
      </c>
      <c r="J48" s="19">
        <f t="shared" si="2"/>
        <v>19</v>
      </c>
    </row>
    <row r="49" spans="1:10" s="19" customFormat="1" ht="15.95" customHeight="1" x14ac:dyDescent="0.25">
      <c r="A49" s="142" t="s">
        <v>262</v>
      </c>
      <c r="B49" s="142" t="s">
        <v>4</v>
      </c>
      <c r="C49" s="142" t="s">
        <v>0</v>
      </c>
      <c r="D49" s="143">
        <v>72</v>
      </c>
      <c r="E49" s="144"/>
      <c r="F49" s="90"/>
      <c r="G49" s="18">
        <f t="shared" si="0"/>
        <v>0</v>
      </c>
      <c r="H49" s="18">
        <f>IF(OR(E49="x",E49="X"),MATCH(A49,Sheet2!$A$2:$A$116,0),0)</f>
        <v>0</v>
      </c>
      <c r="I49" s="88">
        <f t="shared" si="1"/>
        <v>0</v>
      </c>
      <c r="J49" s="19">
        <f t="shared" si="2"/>
        <v>23</v>
      </c>
    </row>
    <row r="50" spans="1:10" s="19" customFormat="1" ht="15.95" customHeight="1" x14ac:dyDescent="0.25">
      <c r="A50" s="142" t="s">
        <v>291</v>
      </c>
      <c r="B50" s="142" t="s">
        <v>4</v>
      </c>
      <c r="C50" s="142" t="s">
        <v>0</v>
      </c>
      <c r="D50" s="143">
        <v>122</v>
      </c>
      <c r="E50" s="144"/>
      <c r="F50" s="91"/>
      <c r="G50" s="18">
        <f t="shared" si="0"/>
        <v>0</v>
      </c>
      <c r="H50" s="18">
        <f>IF(OR(E50="x",E50="X"),MATCH(A50,Sheet2!$A$2:$A$116,0),0)</f>
        <v>0</v>
      </c>
      <c r="I50" s="88">
        <f t="shared" si="1"/>
        <v>0</v>
      </c>
      <c r="J50" s="19">
        <f t="shared" si="2"/>
        <v>80</v>
      </c>
    </row>
    <row r="51" spans="1:10" s="19" customFormat="1" ht="15.95" customHeight="1" x14ac:dyDescent="0.25">
      <c r="A51" s="142" t="s">
        <v>256</v>
      </c>
      <c r="B51" s="142" t="s">
        <v>4</v>
      </c>
      <c r="C51" s="142" t="s">
        <v>0</v>
      </c>
      <c r="D51" s="143">
        <v>128</v>
      </c>
      <c r="E51" s="144"/>
      <c r="F51" s="90"/>
      <c r="G51" s="18">
        <f t="shared" si="0"/>
        <v>0</v>
      </c>
      <c r="H51" s="18">
        <f>IF(OR(E51="x",E51="X"),MATCH(A51,Sheet2!$A$2:$A$116,0),0)</f>
        <v>0</v>
      </c>
      <c r="I51" s="88">
        <f t="shared" si="1"/>
        <v>0</v>
      </c>
      <c r="J51" s="19">
        <f t="shared" si="2"/>
        <v>28</v>
      </c>
    </row>
    <row r="52" spans="1:10" s="19" customFormat="1" ht="15.95" customHeight="1" x14ac:dyDescent="0.25">
      <c r="A52" s="142" t="s">
        <v>301</v>
      </c>
      <c r="B52" s="142" t="s">
        <v>5</v>
      </c>
      <c r="C52" s="142" t="s">
        <v>0</v>
      </c>
      <c r="D52" s="143">
        <v>78</v>
      </c>
      <c r="E52" s="144"/>
      <c r="F52" s="91"/>
      <c r="G52" s="18">
        <f t="shared" si="0"/>
        <v>0</v>
      </c>
      <c r="H52" s="18">
        <f>IF(OR(E52="x",E52="X"),MATCH(A52,Sheet2!$A$2:$A$116,0),0)</f>
        <v>0</v>
      </c>
      <c r="I52" s="88">
        <f t="shared" si="1"/>
        <v>0</v>
      </c>
      <c r="J52" s="19">
        <f t="shared" si="2"/>
        <v>62</v>
      </c>
    </row>
    <row r="53" spans="1:10" s="19" customFormat="1" ht="15.95" customHeight="1" x14ac:dyDescent="0.25">
      <c r="A53" s="142" t="s">
        <v>290</v>
      </c>
      <c r="B53" s="142" t="s">
        <v>4</v>
      </c>
      <c r="C53" s="142" t="s">
        <v>0</v>
      </c>
      <c r="D53" s="143">
        <v>65</v>
      </c>
      <c r="E53" s="144"/>
      <c r="F53" s="90"/>
      <c r="G53" s="18">
        <f t="shared" si="0"/>
        <v>0</v>
      </c>
      <c r="H53" s="18">
        <f>IF(OR(E53="x",E53="X"),MATCH(A53,Sheet2!$A$2:$A$116,0),0)</f>
        <v>0</v>
      </c>
      <c r="I53" s="88">
        <f t="shared" si="1"/>
        <v>0</v>
      </c>
      <c r="J53" s="19">
        <f t="shared" si="2"/>
        <v>17</v>
      </c>
    </row>
    <row r="54" spans="1:10" s="19" customFormat="1" ht="15.95" customHeight="1" x14ac:dyDescent="0.25">
      <c r="A54" s="142" t="s">
        <v>319</v>
      </c>
      <c r="B54" s="142" t="s">
        <v>6</v>
      </c>
      <c r="C54" s="142" t="s">
        <v>1</v>
      </c>
      <c r="D54" s="143">
        <v>97</v>
      </c>
      <c r="E54" s="144"/>
      <c r="F54" s="91"/>
      <c r="G54" s="18">
        <f t="shared" si="0"/>
        <v>0</v>
      </c>
      <c r="H54" s="18">
        <f>IF(OR(E54="x",E54="X"),MATCH(A54,Sheet2!$A$2:$A$116,0),0)</f>
        <v>0</v>
      </c>
      <c r="I54" s="88">
        <f t="shared" si="1"/>
        <v>0</v>
      </c>
      <c r="J54" s="19">
        <f t="shared" si="2"/>
        <v>28</v>
      </c>
    </row>
    <row r="55" spans="1:10" s="19" customFormat="1" ht="15.95" customHeight="1" x14ac:dyDescent="0.25">
      <c r="A55" s="142" t="s">
        <v>339</v>
      </c>
      <c r="B55" s="142" t="s">
        <v>6</v>
      </c>
      <c r="C55" s="142" t="s">
        <v>2</v>
      </c>
      <c r="D55" s="143">
        <v>81</v>
      </c>
      <c r="E55" s="144"/>
      <c r="F55" s="90"/>
      <c r="G55" s="18">
        <f t="shared" si="0"/>
        <v>0</v>
      </c>
      <c r="H55" s="18">
        <f>IF(OR(E55="x",E55="X"),MATCH(A55,Sheet2!$A$2:$A$116,0),0)</f>
        <v>0</v>
      </c>
      <c r="I55" s="88">
        <f t="shared" si="1"/>
        <v>0</v>
      </c>
      <c r="J55" s="19">
        <f t="shared" si="2"/>
        <v>25</v>
      </c>
    </row>
    <row r="56" spans="1:10" s="19" customFormat="1" ht="15.95" customHeight="1" x14ac:dyDescent="0.25">
      <c r="A56" s="142" t="s">
        <v>306</v>
      </c>
      <c r="B56" s="142" t="s">
        <v>6</v>
      </c>
      <c r="C56" s="142" t="s">
        <v>0</v>
      </c>
      <c r="D56" s="143">
        <v>50</v>
      </c>
      <c r="E56" s="144"/>
      <c r="F56" s="91"/>
      <c r="G56" s="18">
        <f t="shared" si="0"/>
        <v>0</v>
      </c>
      <c r="H56" s="18">
        <f>IF(OR(E56="x",E56="X"),MATCH(A56,Sheet2!$A$2:$A$116,0),0)</f>
        <v>0</v>
      </c>
      <c r="I56" s="88">
        <f t="shared" si="1"/>
        <v>0</v>
      </c>
      <c r="J56" s="19">
        <f t="shared" si="2"/>
        <v>60</v>
      </c>
    </row>
    <row r="57" spans="1:10" s="19" customFormat="1" ht="15.95" customHeight="1" x14ac:dyDescent="0.25">
      <c r="A57" s="142" t="s">
        <v>281</v>
      </c>
      <c r="B57" s="142" t="s">
        <v>4</v>
      </c>
      <c r="C57" s="142" t="s">
        <v>0</v>
      </c>
      <c r="D57" s="143">
        <v>167</v>
      </c>
      <c r="E57" s="144"/>
      <c r="F57" s="90"/>
      <c r="G57" s="18">
        <f t="shared" si="0"/>
        <v>0</v>
      </c>
      <c r="H57" s="18">
        <f>IF(OR(E57="x",E57="X"),MATCH(A57,Sheet2!$A$2:$A$116,0),0)</f>
        <v>0</v>
      </c>
      <c r="I57" s="88">
        <f t="shared" si="1"/>
        <v>0</v>
      </c>
      <c r="J57" s="19">
        <f t="shared" si="2"/>
        <v>36</v>
      </c>
    </row>
    <row r="58" spans="1:10" s="19" customFormat="1" ht="15.95" customHeight="1" x14ac:dyDescent="0.25">
      <c r="A58" s="142" t="s">
        <v>265</v>
      </c>
      <c r="B58" s="142" t="s">
        <v>4</v>
      </c>
      <c r="C58" s="142" t="s">
        <v>0</v>
      </c>
      <c r="D58" s="143">
        <v>70</v>
      </c>
      <c r="E58" s="144"/>
      <c r="F58" s="91"/>
      <c r="G58" s="18">
        <f t="shared" si="0"/>
        <v>0</v>
      </c>
      <c r="H58" s="18">
        <f>IF(OR(E58="x",E58="X"),MATCH(A58,Sheet2!$A$2:$A$116,0),0)</f>
        <v>0</v>
      </c>
      <c r="I58" s="88">
        <f t="shared" si="1"/>
        <v>0</v>
      </c>
      <c r="J58" s="19">
        <f t="shared" si="2"/>
        <v>24</v>
      </c>
    </row>
    <row r="59" spans="1:10" s="19" customFormat="1" ht="15.95" customHeight="1" x14ac:dyDescent="0.25">
      <c r="A59" s="142" t="s">
        <v>320</v>
      </c>
      <c r="B59" s="142" t="s">
        <v>6</v>
      </c>
      <c r="C59" s="142" t="s">
        <v>1</v>
      </c>
      <c r="D59" s="143">
        <v>86</v>
      </c>
      <c r="E59" s="144"/>
      <c r="F59" s="90"/>
      <c r="G59" s="18">
        <f t="shared" si="0"/>
        <v>0</v>
      </c>
      <c r="H59" s="18">
        <f>IF(OR(E59="x",E59="X"),MATCH(A59,Sheet2!$A$2:$A$116,0),0)</f>
        <v>0</v>
      </c>
      <c r="I59" s="88">
        <f t="shared" si="1"/>
        <v>0</v>
      </c>
      <c r="J59" s="19">
        <f t="shared" si="2"/>
        <v>26</v>
      </c>
    </row>
    <row r="60" spans="1:10" s="19" customFormat="1" ht="15.95" customHeight="1" x14ac:dyDescent="0.25">
      <c r="A60" s="142" t="s">
        <v>314</v>
      </c>
      <c r="B60" s="142" t="s">
        <v>4</v>
      </c>
      <c r="C60" s="142" t="s">
        <v>1</v>
      </c>
      <c r="D60" s="143">
        <v>46</v>
      </c>
      <c r="E60" s="144"/>
      <c r="F60" s="91"/>
      <c r="G60" s="18">
        <f t="shared" si="0"/>
        <v>0</v>
      </c>
      <c r="H60" s="18">
        <f>IF(OR(E60="x",E60="X"),MATCH(A60,Sheet2!$A$2:$A$116,0),0)</f>
        <v>0</v>
      </c>
      <c r="I60" s="88">
        <f t="shared" si="1"/>
        <v>0</v>
      </c>
      <c r="J60" s="19">
        <f t="shared" si="2"/>
        <v>36</v>
      </c>
    </row>
    <row r="61" spans="1:10" s="19" customFormat="1" ht="15.95" customHeight="1" x14ac:dyDescent="0.25">
      <c r="A61" s="142" t="s">
        <v>292</v>
      </c>
      <c r="B61" s="142" t="s">
        <v>4</v>
      </c>
      <c r="C61" s="142" t="s">
        <v>0</v>
      </c>
      <c r="D61" s="143">
        <v>69</v>
      </c>
      <c r="E61" s="144"/>
      <c r="F61" s="90"/>
      <c r="G61" s="18">
        <f t="shared" si="0"/>
        <v>0</v>
      </c>
      <c r="H61" s="18">
        <f>IF(OR(E61="x",E61="X"),MATCH(A61,Sheet2!$A$2:$A$116,0),0)</f>
        <v>0</v>
      </c>
      <c r="I61" s="88">
        <f t="shared" si="1"/>
        <v>0</v>
      </c>
      <c r="J61" s="19">
        <f t="shared" si="2"/>
        <v>33</v>
      </c>
    </row>
    <row r="62" spans="1:10" s="19" customFormat="1" ht="15.95" customHeight="1" x14ac:dyDescent="0.25">
      <c r="A62" s="142" t="s">
        <v>266</v>
      </c>
      <c r="B62" s="142" t="s">
        <v>4</v>
      </c>
      <c r="C62" s="142" t="s">
        <v>0</v>
      </c>
      <c r="D62" s="143">
        <v>103</v>
      </c>
      <c r="E62" s="144"/>
      <c r="F62" s="91"/>
      <c r="G62" s="18">
        <f t="shared" si="0"/>
        <v>0</v>
      </c>
      <c r="H62" s="18">
        <f>IF(OR(E62="x",E62="X"),MATCH(A62,Sheet2!$A$2:$A$116,0),0)</f>
        <v>0</v>
      </c>
      <c r="I62" s="88">
        <f t="shared" si="1"/>
        <v>0</v>
      </c>
      <c r="J62" s="19">
        <f t="shared" si="2"/>
        <v>26</v>
      </c>
    </row>
    <row r="63" spans="1:10" s="19" customFormat="1" ht="15.95" customHeight="1" x14ac:dyDescent="0.25">
      <c r="A63" s="142" t="s">
        <v>305</v>
      </c>
      <c r="B63" s="142" t="s">
        <v>6</v>
      </c>
      <c r="C63" s="142" t="s">
        <v>0</v>
      </c>
      <c r="D63" s="143">
        <v>71</v>
      </c>
      <c r="E63" s="144"/>
      <c r="F63" s="90"/>
      <c r="G63" s="18">
        <f t="shared" si="0"/>
        <v>0</v>
      </c>
      <c r="H63" s="18">
        <f>IF(OR(E63="x",E63="X"),MATCH(A63,Sheet2!$A$2:$A$116,0),0)</f>
        <v>0</v>
      </c>
      <c r="I63" s="88">
        <f t="shared" si="1"/>
        <v>0</v>
      </c>
      <c r="J63" s="19">
        <f t="shared" si="2"/>
        <v>22</v>
      </c>
    </row>
    <row r="64" spans="1:10" s="19" customFormat="1" ht="15.95" customHeight="1" x14ac:dyDescent="0.25">
      <c r="A64" s="142" t="s">
        <v>325</v>
      </c>
      <c r="B64" s="142" t="s">
        <v>4</v>
      </c>
      <c r="C64" s="142" t="s">
        <v>2</v>
      </c>
      <c r="D64" s="143">
        <v>106</v>
      </c>
      <c r="E64" s="144"/>
      <c r="F64" s="91"/>
      <c r="G64" s="18">
        <f t="shared" si="0"/>
        <v>0</v>
      </c>
      <c r="H64" s="18">
        <f>IF(OR(E64="x",E64="X"),MATCH(A64,Sheet2!$A$2:$A$116,0),0)</f>
        <v>0</v>
      </c>
      <c r="I64" s="88">
        <f t="shared" si="1"/>
        <v>0</v>
      </c>
      <c r="J64" s="19">
        <f t="shared" si="2"/>
        <v>22</v>
      </c>
    </row>
    <row r="65" spans="1:10" s="19" customFormat="1" ht="15.95" customHeight="1" x14ac:dyDescent="0.25">
      <c r="A65" s="142" t="s">
        <v>313</v>
      </c>
      <c r="B65" s="142" t="s">
        <v>4</v>
      </c>
      <c r="C65" s="142" t="s">
        <v>1</v>
      </c>
      <c r="D65" s="143">
        <v>29</v>
      </c>
      <c r="E65" s="144"/>
      <c r="F65" s="90"/>
      <c r="G65" s="18">
        <f t="shared" si="0"/>
        <v>0</v>
      </c>
      <c r="H65" s="18">
        <f>IF(OR(E65="x",E65="X"),MATCH(A65,Sheet2!$A$2:$A$116,0),0)</f>
        <v>0</v>
      </c>
      <c r="I65" s="88">
        <f t="shared" si="1"/>
        <v>0</v>
      </c>
      <c r="J65" s="19">
        <f t="shared" si="2"/>
        <v>23</v>
      </c>
    </row>
    <row r="66" spans="1:10" s="19" customFormat="1" ht="15.95" customHeight="1" x14ac:dyDescent="0.25">
      <c r="A66" s="142" t="s">
        <v>247</v>
      </c>
      <c r="B66" s="142" t="s">
        <v>4</v>
      </c>
      <c r="C66" s="142" t="s">
        <v>0</v>
      </c>
      <c r="D66" s="143">
        <v>38</v>
      </c>
      <c r="E66" s="144"/>
      <c r="F66" s="91"/>
      <c r="G66" s="18">
        <f t="shared" si="0"/>
        <v>0</v>
      </c>
      <c r="H66" s="18">
        <f>IF(OR(E66="x",E66="X"),MATCH(A66,Sheet2!$A$2:$A$116,0),0)</f>
        <v>0</v>
      </c>
      <c r="I66" s="88">
        <f t="shared" si="1"/>
        <v>0</v>
      </c>
      <c r="J66" s="19">
        <f t="shared" si="2"/>
        <v>35</v>
      </c>
    </row>
    <row r="67" spans="1:10" s="19" customFormat="1" ht="15.95" customHeight="1" x14ac:dyDescent="0.25">
      <c r="A67" s="142" t="s">
        <v>332</v>
      </c>
      <c r="B67" s="142" t="s">
        <v>4</v>
      </c>
      <c r="C67" s="142" t="s">
        <v>2</v>
      </c>
      <c r="D67" s="143">
        <v>63</v>
      </c>
      <c r="E67" s="144"/>
      <c r="F67" s="90"/>
      <c r="G67" s="18">
        <f t="shared" ref="G67:G116" si="3">IF(OR(E67="x",E67="X"),RANK(H67,$H$2:$H$116),0)</f>
        <v>0</v>
      </c>
      <c r="H67" s="18">
        <f>IF(OR(E67="x",E67="X"),MATCH(A67,Sheet2!$A$2:$A$116,0),0)</f>
        <v>0</v>
      </c>
      <c r="I67" s="88">
        <f t="shared" ref="I67:I116" si="4">IF(G67&gt;0,A67,0)</f>
        <v>0</v>
      </c>
      <c r="J67" s="19">
        <f t="shared" ref="J67:J106" si="5">LEN(A67)</f>
        <v>14</v>
      </c>
    </row>
    <row r="68" spans="1:10" s="19" customFormat="1" ht="15.95" customHeight="1" x14ac:dyDescent="0.25">
      <c r="A68" s="142" t="s">
        <v>336</v>
      </c>
      <c r="B68" s="142" t="s">
        <v>5</v>
      </c>
      <c r="C68" s="142" t="s">
        <v>2</v>
      </c>
      <c r="D68" s="143">
        <v>31</v>
      </c>
      <c r="E68" s="144"/>
      <c r="F68" s="91"/>
      <c r="G68" s="18">
        <f t="shared" si="3"/>
        <v>0</v>
      </c>
      <c r="H68" s="18">
        <f>IF(OR(E68="x",E68="X"),MATCH(A68,Sheet2!$A$2:$A$116,0),0)</f>
        <v>0</v>
      </c>
      <c r="I68" s="88">
        <f t="shared" si="4"/>
        <v>0</v>
      </c>
      <c r="J68" s="19">
        <f t="shared" si="5"/>
        <v>43</v>
      </c>
    </row>
    <row r="69" spans="1:10" s="19" customFormat="1" ht="15.95" customHeight="1" x14ac:dyDescent="0.25">
      <c r="A69" s="142" t="s">
        <v>282</v>
      </c>
      <c r="B69" s="142" t="s">
        <v>4</v>
      </c>
      <c r="C69" s="142" t="s">
        <v>0</v>
      </c>
      <c r="D69" s="143">
        <v>28</v>
      </c>
      <c r="E69" s="144"/>
      <c r="F69" s="90"/>
      <c r="G69" s="18">
        <f t="shared" si="3"/>
        <v>0</v>
      </c>
      <c r="H69" s="18">
        <f>IF(OR(E69="x",E69="X"),MATCH(A69,Sheet2!$A$2:$A$116,0),0)</f>
        <v>0</v>
      </c>
      <c r="I69" s="88">
        <f t="shared" si="4"/>
        <v>0</v>
      </c>
      <c r="J69" s="19">
        <f t="shared" si="5"/>
        <v>34</v>
      </c>
    </row>
    <row r="70" spans="1:10" s="19" customFormat="1" ht="15.95" customHeight="1" x14ac:dyDescent="0.25">
      <c r="A70" s="142" t="s">
        <v>310</v>
      </c>
      <c r="B70" s="142" t="s">
        <v>8</v>
      </c>
      <c r="C70" s="142" t="s">
        <v>0</v>
      </c>
      <c r="D70" s="143">
        <v>24</v>
      </c>
      <c r="E70" s="144"/>
      <c r="F70" s="91"/>
      <c r="G70" s="18">
        <f t="shared" si="3"/>
        <v>0</v>
      </c>
      <c r="H70" s="18">
        <f>IF(OR(E70="x",E70="X"),MATCH(A70,Sheet2!$A$2:$A$116,0),0)</f>
        <v>0</v>
      </c>
      <c r="I70" s="88">
        <f t="shared" si="4"/>
        <v>0</v>
      </c>
      <c r="J70" s="19">
        <f t="shared" si="5"/>
        <v>14</v>
      </c>
    </row>
    <row r="71" spans="1:10" s="19" customFormat="1" ht="15.95" customHeight="1" x14ac:dyDescent="0.25">
      <c r="A71" s="142" t="s">
        <v>340</v>
      </c>
      <c r="B71" s="142" t="s">
        <v>6</v>
      </c>
      <c r="C71" s="142" t="s">
        <v>2</v>
      </c>
      <c r="D71" s="143">
        <v>13</v>
      </c>
      <c r="E71" s="144"/>
      <c r="F71" s="90"/>
      <c r="G71" s="18">
        <f t="shared" si="3"/>
        <v>0</v>
      </c>
      <c r="H71" s="18">
        <f>IF(OR(E71="x",E71="X"),MATCH(A71,Sheet2!$A$2:$A$116,0),0)</f>
        <v>0</v>
      </c>
      <c r="I71" s="88">
        <f t="shared" si="4"/>
        <v>0</v>
      </c>
      <c r="J71" s="19">
        <f t="shared" si="5"/>
        <v>65</v>
      </c>
    </row>
    <row r="72" spans="1:10" s="19" customFormat="1" ht="15.95" customHeight="1" x14ac:dyDescent="0.25">
      <c r="A72" s="142" t="s">
        <v>278</v>
      </c>
      <c r="B72" s="142" t="s">
        <v>4</v>
      </c>
      <c r="C72" s="142" t="s">
        <v>0</v>
      </c>
      <c r="D72" s="143">
        <v>40</v>
      </c>
      <c r="E72" s="144"/>
      <c r="F72" s="91"/>
      <c r="G72" s="18">
        <f t="shared" si="3"/>
        <v>0</v>
      </c>
      <c r="H72" s="18">
        <f>IF(OR(E72="x",E72="X"),MATCH(A72,Sheet2!$A$2:$A$116,0),0)</f>
        <v>0</v>
      </c>
      <c r="I72" s="88">
        <f t="shared" si="4"/>
        <v>0</v>
      </c>
      <c r="J72" s="19">
        <f t="shared" si="5"/>
        <v>28</v>
      </c>
    </row>
    <row r="73" spans="1:10" s="19" customFormat="1" ht="15.95" customHeight="1" x14ac:dyDescent="0.25">
      <c r="A73" s="142" t="s">
        <v>283</v>
      </c>
      <c r="B73" s="142" t="s">
        <v>4</v>
      </c>
      <c r="C73" s="142" t="s">
        <v>0</v>
      </c>
      <c r="D73" s="143">
        <v>112</v>
      </c>
      <c r="E73" s="144"/>
      <c r="F73" s="90"/>
      <c r="G73" s="18">
        <f t="shared" si="3"/>
        <v>0</v>
      </c>
      <c r="H73" s="18">
        <f>IF(OR(E73="x",E73="X"),MATCH(A73,Sheet2!$A$2:$A$116,0),0)</f>
        <v>0</v>
      </c>
      <c r="I73" s="88">
        <f t="shared" si="4"/>
        <v>0</v>
      </c>
      <c r="J73" s="19">
        <f t="shared" si="5"/>
        <v>23</v>
      </c>
    </row>
    <row r="74" spans="1:10" s="19" customFormat="1" ht="15.95" customHeight="1" x14ac:dyDescent="0.25">
      <c r="A74" s="142" t="s">
        <v>267</v>
      </c>
      <c r="B74" s="142" t="s">
        <v>4</v>
      </c>
      <c r="C74" s="142" t="s">
        <v>0</v>
      </c>
      <c r="D74" s="143">
        <v>97</v>
      </c>
      <c r="E74" s="144"/>
      <c r="F74" s="91"/>
      <c r="G74" s="18">
        <f t="shared" si="3"/>
        <v>0</v>
      </c>
      <c r="H74" s="18">
        <f>IF(OR(E74="x",E74="X"),MATCH(A74,Sheet2!$A$2:$A$116,0),0)</f>
        <v>0</v>
      </c>
      <c r="I74" s="88">
        <f t="shared" si="4"/>
        <v>0</v>
      </c>
      <c r="J74" s="19">
        <f t="shared" si="5"/>
        <v>19</v>
      </c>
    </row>
    <row r="75" spans="1:10" s="19" customFormat="1" ht="15.95" customHeight="1" x14ac:dyDescent="0.25">
      <c r="A75" s="142" t="s">
        <v>246</v>
      </c>
      <c r="B75" s="142" t="s">
        <v>4</v>
      </c>
      <c r="C75" s="142" t="s">
        <v>0</v>
      </c>
      <c r="D75" s="143">
        <v>100</v>
      </c>
      <c r="E75" s="144"/>
      <c r="F75" s="90"/>
      <c r="G75" s="18">
        <f t="shared" si="3"/>
        <v>0</v>
      </c>
      <c r="H75" s="18">
        <f>IF(OR(E75="x",E75="X"),MATCH(A75,Sheet2!$A$2:$A$116,0),0)</f>
        <v>0</v>
      </c>
      <c r="I75" s="88">
        <f t="shared" si="4"/>
        <v>0</v>
      </c>
      <c r="J75" s="19">
        <f t="shared" si="5"/>
        <v>47</v>
      </c>
    </row>
    <row r="76" spans="1:10" s="19" customFormat="1" ht="15.95" customHeight="1" x14ac:dyDescent="0.25">
      <c r="A76" s="142" t="s">
        <v>293</v>
      </c>
      <c r="B76" s="142" t="s">
        <v>4</v>
      </c>
      <c r="C76" s="142" t="s">
        <v>0</v>
      </c>
      <c r="D76" s="143">
        <v>87</v>
      </c>
      <c r="E76" s="144"/>
      <c r="F76" s="91"/>
      <c r="G76" s="18">
        <f t="shared" si="3"/>
        <v>0</v>
      </c>
      <c r="H76" s="18">
        <f>IF(OR(E76="x",E76="X"),MATCH(A76,Sheet2!$A$2:$A$116,0),0)</f>
        <v>0</v>
      </c>
      <c r="I76" s="88">
        <f t="shared" si="4"/>
        <v>0</v>
      </c>
      <c r="J76" s="19">
        <f t="shared" si="5"/>
        <v>52</v>
      </c>
    </row>
    <row r="77" spans="1:10" s="19" customFormat="1" ht="15.95" customHeight="1" x14ac:dyDescent="0.25">
      <c r="A77" s="142" t="s">
        <v>268</v>
      </c>
      <c r="B77" s="142" t="s">
        <v>4</v>
      </c>
      <c r="C77" s="142" t="s">
        <v>0</v>
      </c>
      <c r="D77" s="143">
        <v>127</v>
      </c>
      <c r="E77" s="144"/>
      <c r="F77" s="90"/>
      <c r="G77" s="18">
        <f t="shared" si="3"/>
        <v>0</v>
      </c>
      <c r="H77" s="18">
        <f>IF(OR(E77="x",E77="X"),MATCH(A77,Sheet2!$A$2:$A$116,0),0)</f>
        <v>0</v>
      </c>
      <c r="I77" s="88">
        <f t="shared" si="4"/>
        <v>0</v>
      </c>
      <c r="J77" s="19">
        <f t="shared" si="5"/>
        <v>43</v>
      </c>
    </row>
    <row r="78" spans="1:10" s="19" customFormat="1" ht="15.95" customHeight="1" x14ac:dyDescent="0.25">
      <c r="A78" s="142" t="s">
        <v>259</v>
      </c>
      <c r="B78" s="142" t="s">
        <v>4</v>
      </c>
      <c r="C78" s="142" t="s">
        <v>0</v>
      </c>
      <c r="D78" s="143">
        <v>84</v>
      </c>
      <c r="E78" s="144"/>
      <c r="F78" s="91"/>
      <c r="G78" s="18">
        <f t="shared" si="3"/>
        <v>0</v>
      </c>
      <c r="H78" s="18">
        <f>IF(OR(E78="x",E78="X"),MATCH(A78,Sheet2!$A$2:$A$116,0),0)</f>
        <v>0</v>
      </c>
      <c r="I78" s="88">
        <f t="shared" si="4"/>
        <v>0</v>
      </c>
      <c r="J78" s="19">
        <f t="shared" si="5"/>
        <v>18</v>
      </c>
    </row>
    <row r="79" spans="1:10" s="19" customFormat="1" ht="15.95" customHeight="1" x14ac:dyDescent="0.25">
      <c r="A79" s="142" t="s">
        <v>303</v>
      </c>
      <c r="B79" s="142" t="s">
        <v>5</v>
      </c>
      <c r="C79" s="142" t="s">
        <v>0</v>
      </c>
      <c r="D79" s="143">
        <v>77</v>
      </c>
      <c r="E79" s="144"/>
      <c r="F79" s="90"/>
      <c r="G79" s="18">
        <f t="shared" si="3"/>
        <v>0</v>
      </c>
      <c r="H79" s="18">
        <f>IF(OR(E79="x",E79="X"),MATCH(A79,Sheet2!$A$2:$A$116,0),0)</f>
        <v>0</v>
      </c>
      <c r="I79" s="88">
        <f t="shared" si="4"/>
        <v>0</v>
      </c>
      <c r="J79" s="19">
        <f t="shared" si="5"/>
        <v>45</v>
      </c>
    </row>
    <row r="80" spans="1:10" s="19" customFormat="1" ht="15.95" customHeight="1" x14ac:dyDescent="0.25">
      <c r="A80" s="142" t="s">
        <v>269</v>
      </c>
      <c r="B80" s="142" t="s">
        <v>4</v>
      </c>
      <c r="C80" s="142" t="s">
        <v>0</v>
      </c>
      <c r="D80" s="143">
        <v>90</v>
      </c>
      <c r="E80" s="144"/>
      <c r="F80" s="91"/>
      <c r="G80" s="18">
        <f t="shared" si="3"/>
        <v>0</v>
      </c>
      <c r="H80" s="18">
        <f>IF(OR(E80="x",E80="X"),MATCH(A80,Sheet2!$A$2:$A$116,0),0)</f>
        <v>0</v>
      </c>
      <c r="I80" s="88">
        <f t="shared" si="4"/>
        <v>0</v>
      </c>
      <c r="J80" s="19">
        <f t="shared" si="5"/>
        <v>84</v>
      </c>
    </row>
    <row r="81" spans="1:10" s="19" customFormat="1" ht="15.95" customHeight="1" x14ac:dyDescent="0.25">
      <c r="A81" s="142" t="s">
        <v>295</v>
      </c>
      <c r="B81" s="142" t="s">
        <v>4</v>
      </c>
      <c r="C81" s="142" t="s">
        <v>0</v>
      </c>
      <c r="D81" s="143">
        <v>57</v>
      </c>
      <c r="E81" s="144"/>
      <c r="F81" s="90"/>
      <c r="G81" s="18">
        <f t="shared" si="3"/>
        <v>0</v>
      </c>
      <c r="H81" s="18">
        <f>IF(OR(E81="x",E81="X"),MATCH(A81,Sheet2!$A$2:$A$116,0),0)</f>
        <v>0</v>
      </c>
      <c r="I81" s="88">
        <f t="shared" si="4"/>
        <v>0</v>
      </c>
      <c r="J81" s="19">
        <f t="shared" si="5"/>
        <v>78</v>
      </c>
    </row>
    <row r="82" spans="1:10" s="19" customFormat="1" ht="15.95" customHeight="1" x14ac:dyDescent="0.25">
      <c r="A82" s="142" t="s">
        <v>271</v>
      </c>
      <c r="B82" s="142" t="s">
        <v>4</v>
      </c>
      <c r="C82" s="142" t="s">
        <v>0</v>
      </c>
      <c r="D82" s="143">
        <v>69</v>
      </c>
      <c r="E82" s="144"/>
      <c r="F82" s="91"/>
      <c r="G82" s="18">
        <f t="shared" si="3"/>
        <v>0</v>
      </c>
      <c r="H82" s="18">
        <f>IF(OR(E82="x",E82="X"),MATCH(A82,Sheet2!$A$2:$A$116,0),0)</f>
        <v>0</v>
      </c>
      <c r="I82" s="88">
        <f t="shared" si="4"/>
        <v>0</v>
      </c>
      <c r="J82" s="19">
        <f t="shared" si="5"/>
        <v>38</v>
      </c>
    </row>
    <row r="83" spans="1:10" s="19" customFormat="1" ht="15.95" customHeight="1" x14ac:dyDescent="0.25">
      <c r="A83" s="142" t="s">
        <v>270</v>
      </c>
      <c r="B83" s="142" t="s">
        <v>4</v>
      </c>
      <c r="C83" s="142" t="s">
        <v>0</v>
      </c>
      <c r="D83" s="143">
        <v>62</v>
      </c>
      <c r="E83" s="144"/>
      <c r="F83" s="90"/>
      <c r="G83" s="18">
        <f t="shared" si="3"/>
        <v>0</v>
      </c>
      <c r="H83" s="18">
        <f>IF(OR(E83="x",E83="X"),MATCH(A83,Sheet2!$A$2:$A$116,0),0)</f>
        <v>0</v>
      </c>
      <c r="I83" s="88">
        <f t="shared" si="4"/>
        <v>0</v>
      </c>
      <c r="J83" s="19">
        <f t="shared" si="5"/>
        <v>30</v>
      </c>
    </row>
    <row r="84" spans="1:10" s="19" customFormat="1" ht="15.95" customHeight="1" x14ac:dyDescent="0.25">
      <c r="A84" s="142" t="s">
        <v>272</v>
      </c>
      <c r="B84" s="142" t="s">
        <v>4</v>
      </c>
      <c r="C84" s="142" t="s">
        <v>0</v>
      </c>
      <c r="D84" s="143">
        <v>65</v>
      </c>
      <c r="E84" s="144"/>
      <c r="F84" s="91"/>
      <c r="G84" s="18">
        <f t="shared" si="3"/>
        <v>0</v>
      </c>
      <c r="H84" s="18">
        <f>IF(OR(E84="x",E84="X"),MATCH(A84,Sheet2!$A$2:$A$116,0),0)</f>
        <v>0</v>
      </c>
      <c r="I84" s="88">
        <f t="shared" si="4"/>
        <v>0</v>
      </c>
      <c r="J84" s="19">
        <f t="shared" si="5"/>
        <v>32</v>
      </c>
    </row>
    <row r="85" spans="1:10" s="19" customFormat="1" ht="15.95" customHeight="1" x14ac:dyDescent="0.25">
      <c r="A85" s="142" t="s">
        <v>273</v>
      </c>
      <c r="B85" s="142" t="s">
        <v>4</v>
      </c>
      <c r="C85" s="142" t="s">
        <v>0</v>
      </c>
      <c r="D85" s="143">
        <v>202</v>
      </c>
      <c r="E85" s="144"/>
      <c r="F85" s="90"/>
      <c r="G85" s="18">
        <f t="shared" si="3"/>
        <v>0</v>
      </c>
      <c r="H85" s="18">
        <f>IF(OR(E85="x",E85="X"),MATCH(A85,Sheet2!$A$2:$A$116,0),0)</f>
        <v>0</v>
      </c>
      <c r="I85" s="88">
        <f t="shared" si="4"/>
        <v>0</v>
      </c>
      <c r="J85" s="19">
        <f t="shared" si="5"/>
        <v>21</v>
      </c>
    </row>
    <row r="86" spans="1:10" s="19" customFormat="1" ht="15.95" customHeight="1" x14ac:dyDescent="0.25">
      <c r="A86" s="142" t="s">
        <v>335</v>
      </c>
      <c r="B86" s="142" t="s">
        <v>4</v>
      </c>
      <c r="C86" s="142" t="s">
        <v>2</v>
      </c>
      <c r="D86" s="143">
        <v>8</v>
      </c>
      <c r="E86" s="144"/>
      <c r="F86" s="91"/>
      <c r="G86" s="18">
        <f t="shared" si="3"/>
        <v>0</v>
      </c>
      <c r="H86" s="18">
        <f>IF(OR(E86="x",E86="X"),MATCH(A86,Sheet2!$A$2:$A$116,0),0)</f>
        <v>0</v>
      </c>
      <c r="I86" s="88">
        <f t="shared" si="4"/>
        <v>0</v>
      </c>
      <c r="J86" s="19">
        <f t="shared" si="5"/>
        <v>51</v>
      </c>
    </row>
    <row r="87" spans="1:10" s="19" customFormat="1" ht="15.95" customHeight="1" x14ac:dyDescent="0.25">
      <c r="A87" s="142" t="s">
        <v>327</v>
      </c>
      <c r="B87" s="142" t="s">
        <v>4</v>
      </c>
      <c r="C87" s="142" t="s">
        <v>2</v>
      </c>
      <c r="D87" s="143">
        <v>32</v>
      </c>
      <c r="E87" s="144"/>
      <c r="F87" s="90"/>
      <c r="G87" s="18">
        <f t="shared" si="3"/>
        <v>0</v>
      </c>
      <c r="H87" s="18">
        <f>IF(OR(E87="x",E87="X"),MATCH(A87,Sheet2!$A$2:$A$116,0),0)</f>
        <v>0</v>
      </c>
      <c r="I87" s="88">
        <f t="shared" si="4"/>
        <v>0</v>
      </c>
      <c r="J87" s="19">
        <f t="shared" si="5"/>
        <v>47</v>
      </c>
    </row>
    <row r="88" spans="1:10" s="19" customFormat="1" ht="15.95" customHeight="1" x14ac:dyDescent="0.25">
      <c r="A88" s="142" t="s">
        <v>307</v>
      </c>
      <c r="B88" s="142" t="s">
        <v>6</v>
      </c>
      <c r="C88" s="142" t="s">
        <v>0</v>
      </c>
      <c r="D88" s="143">
        <v>537</v>
      </c>
      <c r="E88" s="144"/>
      <c r="F88" s="91"/>
      <c r="G88" s="18">
        <f t="shared" si="3"/>
        <v>0</v>
      </c>
      <c r="H88" s="18">
        <f>IF(OR(E88="x",E88="X"),MATCH(A88,Sheet2!$A$2:$A$116,0),0)</f>
        <v>0</v>
      </c>
      <c r="I88" s="88">
        <f t="shared" si="4"/>
        <v>0</v>
      </c>
      <c r="J88" s="19">
        <f t="shared" si="5"/>
        <v>21</v>
      </c>
    </row>
    <row r="89" spans="1:10" s="19" customFormat="1" ht="15.95" customHeight="1" x14ac:dyDescent="0.25">
      <c r="A89" s="142" t="s">
        <v>308</v>
      </c>
      <c r="B89" s="142" t="s">
        <v>6</v>
      </c>
      <c r="C89" s="142" t="s">
        <v>0</v>
      </c>
      <c r="D89" s="143">
        <v>32</v>
      </c>
      <c r="E89" s="144"/>
      <c r="F89" s="90"/>
      <c r="G89" s="18">
        <f t="shared" si="3"/>
        <v>0</v>
      </c>
      <c r="H89" s="18">
        <f>IF(OR(E89="x",E89="X"),MATCH(A89,Sheet2!$A$2:$A$116,0),0)</f>
        <v>0</v>
      </c>
      <c r="I89" s="88">
        <f t="shared" si="4"/>
        <v>0</v>
      </c>
      <c r="J89" s="19">
        <f t="shared" si="5"/>
        <v>17</v>
      </c>
    </row>
    <row r="90" spans="1:10" s="19" customFormat="1" ht="15.95" customHeight="1" x14ac:dyDescent="0.25">
      <c r="A90" s="142" t="s">
        <v>260</v>
      </c>
      <c r="B90" s="142" t="s">
        <v>4</v>
      </c>
      <c r="C90" s="142" t="s">
        <v>0</v>
      </c>
      <c r="D90" s="143">
        <v>92</v>
      </c>
      <c r="E90" s="144"/>
      <c r="F90" s="91"/>
      <c r="G90" s="18">
        <f t="shared" si="3"/>
        <v>0</v>
      </c>
      <c r="H90" s="18">
        <f>IF(OR(E90="x",E90="X"),MATCH(A90,Sheet2!$A$2:$A$116,0),0)</f>
        <v>0</v>
      </c>
      <c r="I90" s="88">
        <f t="shared" si="4"/>
        <v>0</v>
      </c>
      <c r="J90" s="19">
        <f t="shared" si="5"/>
        <v>48</v>
      </c>
    </row>
    <row r="91" spans="1:10" s="19" customFormat="1" ht="15.95" customHeight="1" x14ac:dyDescent="0.25">
      <c r="A91" s="142" t="s">
        <v>276</v>
      </c>
      <c r="B91" s="142" t="s">
        <v>4</v>
      </c>
      <c r="C91" s="142" t="s">
        <v>0</v>
      </c>
      <c r="D91" s="143">
        <v>110</v>
      </c>
      <c r="E91" s="144"/>
      <c r="F91" s="90"/>
      <c r="G91" s="18">
        <f t="shared" si="3"/>
        <v>0</v>
      </c>
      <c r="H91" s="18">
        <f>IF(OR(E91="x",E91="X"),MATCH(A91,Sheet2!$A$2:$A$116,0),0)</f>
        <v>0</v>
      </c>
      <c r="I91" s="88">
        <f t="shared" si="4"/>
        <v>0</v>
      </c>
      <c r="J91" s="19">
        <f t="shared" si="5"/>
        <v>22</v>
      </c>
    </row>
    <row r="92" spans="1:10" s="19" customFormat="1" ht="15.95" customHeight="1" x14ac:dyDescent="0.25">
      <c r="A92" s="142" t="s">
        <v>304</v>
      </c>
      <c r="B92" s="142" t="s">
        <v>5</v>
      </c>
      <c r="C92" s="142" t="s">
        <v>0</v>
      </c>
      <c r="D92" s="143">
        <v>17</v>
      </c>
      <c r="E92" s="144"/>
      <c r="F92" s="91"/>
      <c r="G92" s="18">
        <f t="shared" si="3"/>
        <v>0</v>
      </c>
      <c r="H92" s="18">
        <f>IF(OR(E92="x",E92="X"),MATCH(A92,Sheet2!$A$2:$A$116,0),0)</f>
        <v>0</v>
      </c>
      <c r="I92" s="88">
        <f t="shared" si="4"/>
        <v>0</v>
      </c>
      <c r="J92" s="19">
        <f t="shared" si="5"/>
        <v>27</v>
      </c>
    </row>
    <row r="93" spans="1:10" s="19" customFormat="1" ht="15.95" customHeight="1" x14ac:dyDescent="0.25">
      <c r="A93" s="142" t="s">
        <v>300</v>
      </c>
      <c r="B93" s="142" t="s">
        <v>5</v>
      </c>
      <c r="C93" s="142" t="s">
        <v>0</v>
      </c>
      <c r="D93" s="143">
        <v>41</v>
      </c>
      <c r="E93" s="144"/>
      <c r="F93" s="90"/>
      <c r="G93" s="18">
        <f t="shared" si="3"/>
        <v>0</v>
      </c>
      <c r="H93" s="18">
        <f>IF(OR(E93="x",E93="X"),MATCH(A93,Sheet2!$A$2:$A$116,0),0)</f>
        <v>0</v>
      </c>
      <c r="I93" s="88">
        <f t="shared" si="4"/>
        <v>0</v>
      </c>
      <c r="J93" s="19">
        <f t="shared" si="5"/>
        <v>32</v>
      </c>
    </row>
    <row r="94" spans="1:10" s="19" customFormat="1" ht="15.95" customHeight="1" x14ac:dyDescent="0.25">
      <c r="A94" s="142" t="s">
        <v>317</v>
      </c>
      <c r="B94" s="142" t="s">
        <v>5</v>
      </c>
      <c r="C94" s="142" t="s">
        <v>1</v>
      </c>
      <c r="D94" s="143">
        <v>24</v>
      </c>
      <c r="E94" s="144"/>
      <c r="F94" s="91"/>
      <c r="G94" s="18">
        <f t="shared" si="3"/>
        <v>0</v>
      </c>
      <c r="H94" s="18">
        <f>IF(OR(E94="x",E94="X"),MATCH(A94,Sheet2!$A$2:$A$116,0),0)</f>
        <v>0</v>
      </c>
      <c r="I94" s="88">
        <f t="shared" si="4"/>
        <v>0</v>
      </c>
      <c r="J94" s="19">
        <f t="shared" si="5"/>
        <v>45</v>
      </c>
    </row>
    <row r="95" spans="1:10" s="19" customFormat="1" ht="15.95" customHeight="1" x14ac:dyDescent="0.25">
      <c r="A95" s="142" t="s">
        <v>318</v>
      </c>
      <c r="B95" s="142" t="s">
        <v>5</v>
      </c>
      <c r="C95" s="142" t="s">
        <v>1</v>
      </c>
      <c r="D95" s="143">
        <v>52</v>
      </c>
      <c r="E95" s="144"/>
      <c r="F95" s="90"/>
      <c r="G95" s="18">
        <f t="shared" si="3"/>
        <v>0</v>
      </c>
      <c r="H95" s="18">
        <f>IF(OR(E95="x",E95="X"),MATCH(A95,Sheet2!$A$2:$A$116,0),0)</f>
        <v>0</v>
      </c>
      <c r="I95" s="88">
        <f t="shared" si="4"/>
        <v>0</v>
      </c>
      <c r="J95" s="19">
        <f t="shared" si="5"/>
        <v>22</v>
      </c>
    </row>
    <row r="96" spans="1:10" s="19" customFormat="1" ht="15.95" customHeight="1" x14ac:dyDescent="0.25">
      <c r="A96" s="142" t="s">
        <v>289</v>
      </c>
      <c r="B96" s="142" t="s">
        <v>4</v>
      </c>
      <c r="C96" s="142" t="s">
        <v>0</v>
      </c>
      <c r="D96" s="143">
        <v>86</v>
      </c>
      <c r="E96" s="144"/>
      <c r="F96" s="91"/>
      <c r="G96" s="18">
        <f t="shared" si="3"/>
        <v>0</v>
      </c>
      <c r="H96" s="18">
        <f>IF(OR(E96="x",E96="X"),MATCH(A96,Sheet2!$A$2:$A$116,0),0)</f>
        <v>0</v>
      </c>
      <c r="I96" s="88">
        <f t="shared" si="4"/>
        <v>0</v>
      </c>
      <c r="J96" s="19">
        <f t="shared" si="5"/>
        <v>27</v>
      </c>
    </row>
    <row r="97" spans="1:10" s="19" customFormat="1" ht="15.95" customHeight="1" x14ac:dyDescent="0.25">
      <c r="A97" s="142" t="s">
        <v>277</v>
      </c>
      <c r="B97" s="142" t="s">
        <v>4</v>
      </c>
      <c r="C97" s="142" t="s">
        <v>0</v>
      </c>
      <c r="D97" s="143">
        <v>101</v>
      </c>
      <c r="E97" s="144"/>
      <c r="F97" s="90"/>
      <c r="G97" s="18">
        <f t="shared" si="3"/>
        <v>0</v>
      </c>
      <c r="H97" s="18">
        <f>IF(OR(E97="x",E97="X"),MATCH(A97,Sheet2!$A$2:$A$116,0),0)</f>
        <v>0</v>
      </c>
      <c r="I97" s="88">
        <f t="shared" si="4"/>
        <v>0</v>
      </c>
      <c r="J97" s="19">
        <f t="shared" si="5"/>
        <v>33</v>
      </c>
    </row>
    <row r="98" spans="1:10" s="19" customFormat="1" ht="15.95" customHeight="1" x14ac:dyDescent="0.25">
      <c r="A98" s="142" t="s">
        <v>275</v>
      </c>
      <c r="B98" s="142" t="s">
        <v>4</v>
      </c>
      <c r="C98" s="142" t="s">
        <v>0</v>
      </c>
      <c r="D98" s="143">
        <v>82</v>
      </c>
      <c r="E98" s="144"/>
      <c r="F98" s="91"/>
      <c r="G98" s="18">
        <f t="shared" si="3"/>
        <v>0</v>
      </c>
      <c r="H98" s="18">
        <f>IF(OR(E98="x",E98="X"),MATCH(A98,Sheet2!$A$2:$A$116,0),0)</f>
        <v>0</v>
      </c>
      <c r="I98" s="88">
        <f t="shared" si="4"/>
        <v>0</v>
      </c>
      <c r="J98" s="19">
        <f t="shared" si="5"/>
        <v>25</v>
      </c>
    </row>
    <row r="99" spans="1:10" s="19" customFormat="1" ht="15.95" customHeight="1" x14ac:dyDescent="0.25">
      <c r="A99" s="142" t="s">
        <v>285</v>
      </c>
      <c r="B99" s="142" t="s">
        <v>4</v>
      </c>
      <c r="C99" s="142" t="s">
        <v>0</v>
      </c>
      <c r="D99" s="143">
        <v>53</v>
      </c>
      <c r="E99" s="144"/>
      <c r="F99" s="90"/>
      <c r="G99" s="18">
        <f t="shared" si="3"/>
        <v>0</v>
      </c>
      <c r="H99" s="18">
        <f>IF(OR(E99="x",E99="X"),MATCH(A99,Sheet2!$A$2:$A$116,0),0)</f>
        <v>0</v>
      </c>
      <c r="I99" s="88">
        <f t="shared" si="4"/>
        <v>0</v>
      </c>
      <c r="J99" s="19">
        <f t="shared" si="5"/>
        <v>39</v>
      </c>
    </row>
    <row r="100" spans="1:10" s="19" customFormat="1" ht="15.95" customHeight="1" x14ac:dyDescent="0.25">
      <c r="A100" s="142" t="s">
        <v>286</v>
      </c>
      <c r="B100" s="142" t="s">
        <v>4</v>
      </c>
      <c r="C100" s="142" t="s">
        <v>0</v>
      </c>
      <c r="D100" s="143">
        <v>59</v>
      </c>
      <c r="E100" s="144"/>
      <c r="F100" s="91"/>
      <c r="G100" s="18">
        <f t="shared" si="3"/>
        <v>0</v>
      </c>
      <c r="H100" s="18">
        <f>IF(OR(E100="x",E100="X"),MATCH(A100,Sheet2!$A$2:$A$116,0),0)</f>
        <v>0</v>
      </c>
      <c r="I100" s="88">
        <f t="shared" si="4"/>
        <v>0</v>
      </c>
      <c r="J100" s="19">
        <f t="shared" si="5"/>
        <v>41</v>
      </c>
    </row>
    <row r="101" spans="1:10" s="19" customFormat="1" ht="15.95" customHeight="1" x14ac:dyDescent="0.25">
      <c r="A101" s="142" t="s">
        <v>287</v>
      </c>
      <c r="B101" s="142" t="s">
        <v>4</v>
      </c>
      <c r="C101" s="142" t="s">
        <v>0</v>
      </c>
      <c r="D101" s="143">
        <v>45</v>
      </c>
      <c r="E101" s="144"/>
      <c r="F101" s="90"/>
      <c r="G101" s="18">
        <f t="shared" si="3"/>
        <v>0</v>
      </c>
      <c r="H101" s="18">
        <f>IF(OR(E101="x",E101="X"),MATCH(A101,Sheet2!$A$2:$A$116,0),0)</f>
        <v>0</v>
      </c>
      <c r="I101" s="88">
        <f t="shared" si="4"/>
        <v>0</v>
      </c>
      <c r="J101" s="19">
        <f t="shared" si="5"/>
        <v>39</v>
      </c>
    </row>
    <row r="102" spans="1:10" s="19" customFormat="1" ht="15.95" customHeight="1" x14ac:dyDescent="0.25">
      <c r="A102" s="142" t="s">
        <v>288</v>
      </c>
      <c r="B102" s="142" t="s">
        <v>4</v>
      </c>
      <c r="C102" s="142" t="s">
        <v>0</v>
      </c>
      <c r="D102" s="143">
        <v>57</v>
      </c>
      <c r="E102" s="144"/>
      <c r="F102" s="91"/>
      <c r="G102" s="18">
        <f t="shared" si="3"/>
        <v>0</v>
      </c>
      <c r="H102" s="18">
        <f>IF(OR(E102="x",E102="X"),MATCH(A102,Sheet2!$A$2:$A$116,0),0)</f>
        <v>0</v>
      </c>
      <c r="I102" s="88">
        <f t="shared" si="4"/>
        <v>0</v>
      </c>
      <c r="J102" s="19">
        <f t="shared" si="5"/>
        <v>36</v>
      </c>
    </row>
    <row r="103" spans="1:10" s="19" customFormat="1" ht="15.95" customHeight="1" x14ac:dyDescent="0.25">
      <c r="A103" s="142" t="s">
        <v>284</v>
      </c>
      <c r="B103" s="142" t="s">
        <v>4</v>
      </c>
      <c r="C103" s="142" t="s">
        <v>0</v>
      </c>
      <c r="D103" s="143">
        <v>137</v>
      </c>
      <c r="E103" s="144"/>
      <c r="F103" s="90"/>
      <c r="G103" s="18">
        <f t="shared" si="3"/>
        <v>0</v>
      </c>
      <c r="H103" s="18">
        <f>IF(OR(E103="x",E103="X"),MATCH(A103,Sheet2!$A$2:$A$116,0),0)</f>
        <v>0</v>
      </c>
      <c r="I103" s="88">
        <f t="shared" si="4"/>
        <v>0</v>
      </c>
      <c r="J103" s="19">
        <f t="shared" si="5"/>
        <v>40</v>
      </c>
    </row>
    <row r="104" spans="1:10" s="19" customFormat="1" ht="15.95" customHeight="1" x14ac:dyDescent="0.25">
      <c r="A104" s="142" t="s">
        <v>280</v>
      </c>
      <c r="B104" s="142" t="s">
        <v>4</v>
      </c>
      <c r="C104" s="142" t="s">
        <v>0</v>
      </c>
      <c r="D104" s="143">
        <v>118</v>
      </c>
      <c r="E104" s="144"/>
      <c r="F104" s="91"/>
      <c r="G104" s="18">
        <f t="shared" si="3"/>
        <v>0</v>
      </c>
      <c r="H104" s="18">
        <f>IF(OR(E104="x",E104="X"),MATCH(A104,Sheet2!$A$2:$A$116,0),0)</f>
        <v>0</v>
      </c>
      <c r="I104" s="88">
        <f t="shared" si="4"/>
        <v>0</v>
      </c>
      <c r="J104" s="19">
        <f t="shared" si="5"/>
        <v>30</v>
      </c>
    </row>
    <row r="105" spans="1:10" s="19" customFormat="1" ht="15.95" customHeight="1" x14ac:dyDescent="0.25">
      <c r="A105" s="142" t="s">
        <v>264</v>
      </c>
      <c r="B105" s="142" t="s">
        <v>4</v>
      </c>
      <c r="C105" s="142" t="s">
        <v>0</v>
      </c>
      <c r="D105" s="143">
        <v>63</v>
      </c>
      <c r="E105" s="144"/>
      <c r="F105" s="90"/>
      <c r="G105" s="18">
        <f t="shared" si="3"/>
        <v>0</v>
      </c>
      <c r="H105" s="18">
        <f>IF(OR(E105="x",E105="X"),MATCH(A105,Sheet2!$A$2:$A$116,0),0)</f>
        <v>0</v>
      </c>
      <c r="I105" s="88">
        <f t="shared" si="4"/>
        <v>0</v>
      </c>
      <c r="J105" s="19">
        <f t="shared" si="5"/>
        <v>38</v>
      </c>
    </row>
    <row r="106" spans="1:10" s="19" customFormat="1" ht="15.95" customHeight="1" x14ac:dyDescent="0.25">
      <c r="A106" s="142" t="s">
        <v>251</v>
      </c>
      <c r="B106" s="142" t="s">
        <v>4</v>
      </c>
      <c r="C106" s="142" t="s">
        <v>0</v>
      </c>
      <c r="D106" s="143">
        <v>135</v>
      </c>
      <c r="E106" s="144"/>
      <c r="F106" s="91"/>
      <c r="G106" s="18">
        <f t="shared" si="3"/>
        <v>0</v>
      </c>
      <c r="H106" s="18">
        <f>IF(OR(E106="x",E106="X"),MATCH(A106,Sheet2!$A$2:$A$116,0),0)</f>
        <v>0</v>
      </c>
      <c r="I106" s="88">
        <f t="shared" si="4"/>
        <v>0</v>
      </c>
      <c r="J106" s="19">
        <f t="shared" si="5"/>
        <v>46</v>
      </c>
    </row>
    <row r="107" spans="1:10" s="19" customFormat="1" ht="15.95" customHeight="1" x14ac:dyDescent="0.25">
      <c r="A107" s="142" t="s">
        <v>333</v>
      </c>
      <c r="B107" s="142" t="s">
        <v>4</v>
      </c>
      <c r="C107" s="142" t="s">
        <v>2</v>
      </c>
      <c r="D107" s="143">
        <v>42</v>
      </c>
      <c r="E107" s="144"/>
      <c r="F107" s="90"/>
      <c r="G107" s="18">
        <f t="shared" si="3"/>
        <v>0</v>
      </c>
      <c r="H107" s="18">
        <f>IF(OR(E107="x",E107="X"),MATCH(A107,Sheet2!$A$2:$A$116,0),0)</f>
        <v>0</v>
      </c>
      <c r="I107" s="88">
        <f t="shared" si="4"/>
        <v>0</v>
      </c>
    </row>
    <row r="108" spans="1:10" s="19" customFormat="1" ht="15.95" customHeight="1" x14ac:dyDescent="0.25">
      <c r="A108" s="142" t="s">
        <v>387</v>
      </c>
      <c r="B108" s="142" t="s">
        <v>232</v>
      </c>
      <c r="C108" s="142" t="s">
        <v>0</v>
      </c>
      <c r="D108" s="143">
        <v>6528</v>
      </c>
      <c r="E108" s="144"/>
      <c r="F108" s="91"/>
      <c r="G108" s="18">
        <f t="shared" si="3"/>
        <v>0</v>
      </c>
      <c r="H108" s="18">
        <f>IF(OR(E108="x",E108="X"),MATCH(A108,Sheet2!$A$2:$A$116,0),0)</f>
        <v>0</v>
      </c>
      <c r="I108" s="88">
        <f t="shared" si="4"/>
        <v>0</v>
      </c>
    </row>
    <row r="109" spans="1:10" s="19" customFormat="1" ht="15.95" customHeight="1" x14ac:dyDescent="0.25">
      <c r="A109" s="142" t="s">
        <v>388</v>
      </c>
      <c r="B109" s="142" t="s">
        <v>232</v>
      </c>
      <c r="C109" s="142" t="s">
        <v>1</v>
      </c>
      <c r="D109" s="143">
        <v>640</v>
      </c>
      <c r="E109" s="144"/>
      <c r="F109" s="90"/>
      <c r="G109" s="18">
        <f t="shared" si="3"/>
        <v>0</v>
      </c>
      <c r="H109" s="18">
        <f>IF(OR(E109="x",E109="X"),MATCH(A109,Sheet2!$A$2:$A$116,0),0)</f>
        <v>0</v>
      </c>
      <c r="I109" s="88">
        <f t="shared" si="4"/>
        <v>0</v>
      </c>
    </row>
    <row r="110" spans="1:10" s="19" customFormat="1" ht="15.95" customHeight="1" x14ac:dyDescent="0.25">
      <c r="A110" s="142" t="s">
        <v>389</v>
      </c>
      <c r="B110" s="142" t="s">
        <v>232</v>
      </c>
      <c r="C110" s="142" t="s">
        <v>2</v>
      </c>
      <c r="D110" s="143">
        <v>927</v>
      </c>
      <c r="E110" s="144"/>
      <c r="F110" s="91"/>
      <c r="G110" s="18">
        <f t="shared" si="3"/>
        <v>0</v>
      </c>
      <c r="H110" s="18">
        <f>IF(OR(E110="x",E110="X"),MATCH(A110,Sheet2!$A$2:$A$116,0),0)</f>
        <v>0</v>
      </c>
      <c r="I110" s="88">
        <f t="shared" si="4"/>
        <v>0</v>
      </c>
    </row>
    <row r="111" spans="1:10" s="19" customFormat="1" ht="15.95" customHeight="1" x14ac:dyDescent="0.25">
      <c r="A111" s="142" t="s">
        <v>390</v>
      </c>
      <c r="B111" s="142" t="s">
        <v>4</v>
      </c>
      <c r="C111" s="142" t="s">
        <v>232</v>
      </c>
      <c r="D111" s="143">
        <v>6444</v>
      </c>
      <c r="E111" s="144"/>
      <c r="F111" s="90"/>
      <c r="G111" s="18">
        <f t="shared" si="3"/>
        <v>0</v>
      </c>
      <c r="H111" s="18">
        <f>IF(OR(E111="x",E111="X"),MATCH(A111,Sheet2!$A$2:$A$116,0),0)</f>
        <v>0</v>
      </c>
      <c r="I111" s="88">
        <f t="shared" si="4"/>
        <v>0</v>
      </c>
    </row>
    <row r="112" spans="1:10" s="19" customFormat="1" ht="15.95" customHeight="1" x14ac:dyDescent="0.25">
      <c r="A112" s="142" t="s">
        <v>391</v>
      </c>
      <c r="B112" s="142" t="s">
        <v>5</v>
      </c>
      <c r="C112" s="142" t="s">
        <v>232</v>
      </c>
      <c r="D112" s="143">
        <v>581</v>
      </c>
      <c r="E112" s="144"/>
      <c r="F112" s="91"/>
      <c r="G112" s="18">
        <f t="shared" si="3"/>
        <v>0</v>
      </c>
      <c r="H112" s="18">
        <f>IF(OR(E112="x",E112="X"),MATCH(A112,Sheet2!$A$2:$A$116,0),0)</f>
        <v>0</v>
      </c>
      <c r="I112" s="88">
        <f t="shared" si="4"/>
        <v>0</v>
      </c>
    </row>
    <row r="113" spans="1:9" s="19" customFormat="1" ht="15.95" customHeight="1" x14ac:dyDescent="0.25">
      <c r="A113" s="142" t="s">
        <v>392</v>
      </c>
      <c r="B113" s="142" t="s">
        <v>6</v>
      </c>
      <c r="C113" s="142" t="s">
        <v>232</v>
      </c>
      <c r="D113" s="143">
        <v>1067</v>
      </c>
      <c r="E113" s="144"/>
      <c r="F113" s="90"/>
      <c r="G113" s="18">
        <f t="shared" si="3"/>
        <v>0</v>
      </c>
      <c r="H113" s="18">
        <f>IF(OR(E113="x",E113="X"),MATCH(A113,Sheet2!$A$2:$A$116,0),0)</f>
        <v>0</v>
      </c>
      <c r="I113" s="88">
        <f t="shared" si="4"/>
        <v>0</v>
      </c>
    </row>
    <row r="114" spans="1:9" s="19" customFormat="1" ht="15.95" customHeight="1" x14ac:dyDescent="0.25">
      <c r="A114" s="142" t="s">
        <v>393</v>
      </c>
      <c r="B114" s="142" t="s">
        <v>7</v>
      </c>
      <c r="C114" s="142" t="s">
        <v>232</v>
      </c>
      <c r="D114" s="143">
        <v>34</v>
      </c>
      <c r="E114" s="144"/>
      <c r="F114" s="91"/>
      <c r="G114" s="18">
        <f t="shared" si="3"/>
        <v>0</v>
      </c>
      <c r="H114" s="18">
        <f>IF(OR(E114="x",E114="X"),MATCH(A114,Sheet2!$A$2:$A$116,0),0)</f>
        <v>0</v>
      </c>
      <c r="I114" s="88">
        <f t="shared" si="4"/>
        <v>0</v>
      </c>
    </row>
    <row r="115" spans="1:9" s="19" customFormat="1" ht="15.95" customHeight="1" x14ac:dyDescent="0.25">
      <c r="A115" s="142" t="s">
        <v>394</v>
      </c>
      <c r="B115" s="142" t="s">
        <v>8</v>
      </c>
      <c r="C115" s="142" t="s">
        <v>232</v>
      </c>
      <c r="D115" s="143">
        <v>24</v>
      </c>
      <c r="E115" s="144"/>
      <c r="F115" s="90"/>
      <c r="G115" s="18">
        <f t="shared" si="3"/>
        <v>0</v>
      </c>
      <c r="H115" s="18">
        <f>IF(OR(E115="x",E115="X"),MATCH(A115,Sheet2!$A$2:$A$116,0),0)</f>
        <v>0</v>
      </c>
      <c r="I115" s="88">
        <f t="shared" si="4"/>
        <v>0</v>
      </c>
    </row>
    <row r="116" spans="1:9" s="19" customFormat="1" ht="15.95" customHeight="1" x14ac:dyDescent="0.25">
      <c r="A116" s="142" t="s">
        <v>395</v>
      </c>
      <c r="B116" s="142" t="s">
        <v>232</v>
      </c>
      <c r="C116" s="142" t="s">
        <v>232</v>
      </c>
      <c r="D116" s="143">
        <v>8150</v>
      </c>
      <c r="E116" s="144"/>
      <c r="F116" s="92"/>
      <c r="G116" s="18">
        <f t="shared" si="3"/>
        <v>0</v>
      </c>
      <c r="H116" s="18">
        <f>IF(OR(E116="x",E116="X"),MATCH(A116,Sheet2!$A$2:$A$116,0),0)</f>
        <v>0</v>
      </c>
      <c r="I116" s="88">
        <f t="shared" si="4"/>
        <v>0</v>
      </c>
    </row>
  </sheetData>
  <sheetProtection algorithmName="SHA-512" hashValue="op/9MuQ8OrjzXd3xGHWST8ojYtCSt4o7tT34Zx8SCCgOqaNQWf0UpiSaiRDpvsGfNUSE6feo24glafEm3POBGg==" saltValue="hFH/jcyfEPTeRurebXodHw==" spinCount="100000" sheet="1" objects="1" scenarios="1" autoFilter="0"/>
  <autoFilter ref="A1:E116"/>
  <sortState ref="A2:D107">
    <sortCondition ref="A2:A107"/>
  </sortState>
  <conditionalFormatting sqref="E1">
    <cfRule type="expression" dxfId="1" priority="2">
      <formula>COUNTA($E$2:$E$116)&gt;30</formula>
    </cfRule>
  </conditionalFormatting>
  <conditionalFormatting sqref="A2:E116">
    <cfRule type="expression" dxfId="0" priority="1">
      <formula>MOD(SUBTOTAL(3,$A$1:$A2),2)</formula>
    </cfRule>
  </conditionalFormatting>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showRowColHeaders="0" zoomScale="85" zoomScaleNormal="85" workbookViewId="0">
      <pane xSplit="4" ySplit="4" topLeftCell="E5" activePane="bottomRight" state="frozen"/>
      <selection pane="topRight"/>
      <selection pane="bottomLeft"/>
      <selection pane="bottomRight"/>
    </sheetView>
  </sheetViews>
  <sheetFormatPr defaultRowHeight="12.75" x14ac:dyDescent="0.2"/>
  <cols>
    <col min="1" max="2" width="9.140625" style="107" hidden="1" customWidth="1"/>
    <col min="3" max="3" width="80.7109375" style="71" customWidth="1"/>
    <col min="4" max="4" width="3.7109375" style="69" customWidth="1"/>
    <col min="5" max="5" width="16.7109375" style="107" customWidth="1"/>
    <col min="6" max="18" width="16.7109375" style="69" customWidth="1"/>
    <col min="19" max="16384" width="9.140625" style="69"/>
  </cols>
  <sheetData>
    <row r="1" spans="1:18" ht="24" customHeight="1" x14ac:dyDescent="0.2">
      <c r="E1" s="209" t="s">
        <v>519</v>
      </c>
      <c r="F1" s="209"/>
      <c r="G1" s="209"/>
      <c r="H1" s="209"/>
      <c r="I1" s="209"/>
      <c r="J1" s="209"/>
      <c r="K1" s="209"/>
      <c r="L1" s="209"/>
      <c r="M1" s="209"/>
      <c r="N1" s="209"/>
      <c r="O1" s="209"/>
      <c r="P1" s="209"/>
      <c r="Q1" s="209"/>
      <c r="R1" s="209"/>
    </row>
    <row r="2" spans="1:18" hidden="1" x14ac:dyDescent="0.2">
      <c r="E2" s="30">
        <v>2</v>
      </c>
      <c r="F2" s="102">
        <v>3</v>
      </c>
      <c r="G2" s="102">
        <v>4</v>
      </c>
      <c r="H2" s="102">
        <v>5</v>
      </c>
      <c r="I2" s="102">
        <v>6</v>
      </c>
      <c r="J2" s="102">
        <v>7</v>
      </c>
      <c r="K2" s="102">
        <v>8</v>
      </c>
      <c r="L2" s="102">
        <v>9</v>
      </c>
      <c r="M2" s="102">
        <v>10</v>
      </c>
      <c r="N2" s="102">
        <v>11</v>
      </c>
      <c r="O2" s="102">
        <v>12</v>
      </c>
      <c r="P2" s="102">
        <v>13</v>
      </c>
      <c r="Q2" s="102">
        <v>14</v>
      </c>
      <c r="R2" s="102">
        <v>15</v>
      </c>
    </row>
    <row r="3" spans="1:18" hidden="1" x14ac:dyDescent="0.2">
      <c r="E3" s="30" t="str">
        <f>VLOOKUP(E2,ChartData!$A$12:$C$25,2,FALSE)</f>
        <v>..</v>
      </c>
      <c r="F3" s="102" t="str">
        <f>VLOOKUP(F2,ChartData!$A$12:$C$25,2,FALSE)</f>
        <v>..</v>
      </c>
      <c r="G3" s="102" t="str">
        <f>VLOOKUP(G2,ChartData!$A$12:$C$25,2,FALSE)</f>
        <v>..</v>
      </c>
      <c r="H3" s="102" t="str">
        <f>VLOOKUP(H2,ChartData!$A$12:$C$25,2,FALSE)</f>
        <v>..</v>
      </c>
      <c r="I3" s="102" t="str">
        <f>VLOOKUP(I2,ChartData!$A$12:$C$25,2,FALSE)</f>
        <v>..</v>
      </c>
      <c r="J3" s="102" t="str">
        <f>VLOOKUP(J2,ChartData!$A$12:$C$25,2,FALSE)</f>
        <v>..</v>
      </c>
      <c r="K3" s="102" t="str">
        <f>VLOOKUP(K2,ChartData!$A$12:$C$25,2,FALSE)</f>
        <v>..</v>
      </c>
      <c r="L3" s="102" t="str">
        <f>VLOOKUP(L2,ChartData!$A$12:$C$25,2,FALSE)</f>
        <v>..</v>
      </c>
      <c r="M3" s="102" t="str">
        <f>VLOOKUP(M2,ChartData!$A$12:$C$25,2,FALSE)</f>
        <v>..</v>
      </c>
      <c r="N3" s="102" t="str">
        <f>VLOOKUP(N2,ChartData!$A$12:$C$25,2,FALSE)</f>
        <v>..</v>
      </c>
      <c r="O3" s="102" t="str">
        <f>VLOOKUP(O2,ChartData!$A$12:$C$25,2,FALSE)</f>
        <v>..</v>
      </c>
      <c r="P3" s="102" t="str">
        <f>VLOOKUP(P2,ChartData!$A$12:$C$25,2,FALSE)</f>
        <v>..</v>
      </c>
      <c r="Q3" s="102" t="str">
        <f>VLOOKUP(Q2,ChartData!$A$12:$C$25,2,FALSE)</f>
        <v>..</v>
      </c>
      <c r="R3" s="102" t="str">
        <f>VLOOKUP(R2,ChartData!$A$12:$C$25,2,FALSE)</f>
        <v>..</v>
      </c>
    </row>
    <row r="4" spans="1:18" s="108" customFormat="1" ht="80.099999999999994" customHeight="1" x14ac:dyDescent="0.25">
      <c r="C4" s="131" t="s">
        <v>342</v>
      </c>
      <c r="E4" s="109" t="str">
        <f>VLOOKUP(E2,ChartData!$A$12:$D$25,4,FALSE)</f>
        <v>..</v>
      </c>
      <c r="F4" s="110" t="str">
        <f>VLOOKUP(F2,ChartData!$A$12:$D$25,4,FALSE)</f>
        <v>..</v>
      </c>
      <c r="G4" s="110" t="str">
        <f>VLOOKUP(G2,ChartData!$A$12:$D$25,4,FALSE)</f>
        <v>..</v>
      </c>
      <c r="H4" s="110" t="str">
        <f>VLOOKUP(H2,ChartData!$A$12:$D$25,4,FALSE)</f>
        <v>..</v>
      </c>
      <c r="I4" s="110" t="str">
        <f>VLOOKUP(I2,ChartData!$A$12:$D$25,4,FALSE)</f>
        <v>..</v>
      </c>
      <c r="J4" s="110" t="str">
        <f>VLOOKUP(J2,ChartData!$A$12:$D$25,4,FALSE)</f>
        <v>..</v>
      </c>
      <c r="K4" s="110" t="str">
        <f>VLOOKUP(K2,ChartData!$A$12:$D$25,4,FALSE)</f>
        <v>..</v>
      </c>
      <c r="L4" s="110" t="str">
        <f>VLOOKUP(L2,ChartData!$A$12:$D$25,4,FALSE)</f>
        <v>..</v>
      </c>
      <c r="M4" s="110" t="str">
        <f>VLOOKUP(M2,ChartData!$A$12:$D$25,4,FALSE)</f>
        <v>..</v>
      </c>
      <c r="N4" s="110" t="str">
        <f>VLOOKUP(N2,ChartData!$A$12:$D$25,4,FALSE)</f>
        <v>..</v>
      </c>
      <c r="O4" s="110" t="str">
        <f>VLOOKUP(O2,ChartData!$A$12:$D$25,4,FALSE)</f>
        <v>..</v>
      </c>
      <c r="P4" s="110" t="str">
        <f>VLOOKUP(P2,ChartData!$A$12:$D$25,4,FALSE)</f>
        <v>..</v>
      </c>
      <c r="Q4" s="110" t="str">
        <f>VLOOKUP(Q2,ChartData!$A$12:$D$25,4,FALSE)</f>
        <v>..</v>
      </c>
      <c r="R4" s="111" t="str">
        <f>VLOOKUP(R2,ChartData!$A$12:$D$25,4,FALSE)</f>
        <v>..</v>
      </c>
    </row>
    <row r="5" spans="1:18" ht="24" customHeight="1" x14ac:dyDescent="0.2">
      <c r="A5" s="30">
        <v>1</v>
      </c>
      <c r="B5" s="30">
        <f ca="1">IF(ISNA(MATCH(A5,ChartData!$E$3:$AH$3,0)),A5,MATCH(A5,ChartData!$E$3:$AH$3,0))</f>
        <v>1</v>
      </c>
      <c r="C5" s="112" t="str">
        <f ca="1">IF(ISNA(HLOOKUP(A5,ChartData!$E$3:$AH$11,9,FALSE)),"..",HLOOKUP(A5,ChartData!$E$3:$AH$11,9,FALSE))</f>
        <v>..</v>
      </c>
      <c r="D5" s="113"/>
      <c r="E5" s="114" t="str">
        <f>IF($E$3="PCT",TEXT(INDEX(ChartData!$E$12:$AH$25,ComparatorResults!$E$2-1,ComparatorResults!B5),"#0%"),IF($E$3="MEAN",TEXT(INDEX(ChartData!$E$12:$AH$25,ComparatorResults!$E$2-1,ComparatorResults!B5),"#.0"),IF($E$3="Cases",TEXT(INDEX(ChartData!$E$12:$AH$25,ComparatorResults!$E$2-1,ComparatorResults!B5),"#,###"),IF($E$3="..",".."))))</f>
        <v>..</v>
      </c>
      <c r="F5" s="115" t="str">
        <f>IF($F$3="PCT",TEXT(INDEX(ChartData!$E$12:$AH$25,ComparatorResults!$F$2-1,ComparatorResults!B5),"#0%"),IF($F$3="MEAN",TEXT(INDEX(ChartData!$E$12:$AH$25,ComparatorResults!$F$2-1,ComparatorResults!B5),"#.0"),IF($F$3="Cases",TEXT(INDEX(ChartData!$E$12:$AH$25,ComparatorResults!$F$2-1,ComparatorResults!B5),"#,###"),IF($F$3="..",".."))))</f>
        <v>..</v>
      </c>
      <c r="G5" s="115" t="str">
        <f>IF($G$3="PCT",TEXT(INDEX(ChartData!$E$12:$AH$25,ComparatorResults!$G$2-1,ComparatorResults!B5),"#0%"),IF($G$3="MEAN",TEXT(INDEX(ChartData!$E$12:$AH$25,ComparatorResults!$G$2-1,ComparatorResults!B5),"#.0"),IF($G$3="Cases",TEXT(INDEX(ChartData!$E$12:$AH$25,ComparatorResults!$G$2-1,ComparatorResults!B5),"#,###"),IF($G$3="..",".."))))</f>
        <v>..</v>
      </c>
      <c r="H5" s="115" t="str">
        <f>IF($H$3="PCT",TEXT(INDEX(ChartData!$E$12:$AH$25,ComparatorResults!$H$2-1,ComparatorResults!B5),"#0%"),IF($H$3="MEAN",TEXT(INDEX(ChartData!$E$12:$AH$25,ComparatorResults!$H$2-1,ComparatorResults!B5),"#.0"),IF($H$3="Cases",TEXT(INDEX(ChartData!$E$12:$AH$25,ComparatorResults!$H$2-1,ComparatorResults!B5),"#,###"),IF($H$3="..",".."))))</f>
        <v>..</v>
      </c>
      <c r="I5" s="115" t="str">
        <f>IF($I$3="PCT",TEXT(INDEX(ChartData!$E$12:$AH$25,ComparatorResults!$I$2-1,ComparatorResults!B5),"#0%"),IF($I$3="MEAN",TEXT(INDEX(ChartData!$E$12:$AH$25,ComparatorResults!$I$2-1,ComparatorResults!B5),"#.0"),IF($I$3="Cases",TEXT(INDEX(ChartData!$E$12:$AH$25,ComparatorResults!$I$2-1,ComparatorResults!B5),"#,###"),IF($I$3="..",".."))))</f>
        <v>..</v>
      </c>
      <c r="J5" s="115" t="str">
        <f>IF($J$3="PCT",TEXT(INDEX(ChartData!$E$12:$AH$25,ComparatorResults!$J$2-1,ComparatorResults!B5),"#0%"),IF($J$3="MEAN",TEXT(INDEX(ChartData!$E$12:$AH$25,ComparatorResults!$J$2-1,ComparatorResults!B5),"#.0"),IF($J$3="Cases",TEXT(INDEX(ChartData!$E$12:$AH$25,ComparatorResults!$J$2-1,ComparatorResults!B5),"#,###"),IF($J$3="..",".."))))</f>
        <v>..</v>
      </c>
      <c r="K5" s="115" t="str">
        <f>IF($K$3="PCT",TEXT(INDEX(ChartData!$E$12:$AH$25,ComparatorResults!$K$2-1,ComparatorResults!B5),"#0%"),IF($K$3="MEAN",TEXT(INDEX(ChartData!$E$12:$AH$25,ComparatorResults!$K$2-1,ComparatorResults!B5),"#.0"),IF($K$3="Cases",TEXT(INDEX(ChartData!$E$12:$AH$25,ComparatorResults!$K$2-1,ComparatorResults!B5),"#,###"),IF($K$3="..",".."))))</f>
        <v>..</v>
      </c>
      <c r="L5" s="115" t="str">
        <f>IF($L$3="PCT",TEXT(INDEX(ChartData!$E$12:$AH$25,ComparatorResults!$L$2-1,ComparatorResults!B5),"#0%"),IF($L$3="MEAN",TEXT(INDEX(ChartData!$E$12:$AH$25,ComparatorResults!$L$2-1,ComparatorResults!B5),"#.0"),IF($L$3="Cases",TEXT(INDEX(ChartData!$E$12:$AH$25,ComparatorResults!$L$2-1,ComparatorResults!B5),"#,###"),IF($L$3="..",".."))))</f>
        <v>..</v>
      </c>
      <c r="M5" s="115" t="str">
        <f>IF($M$3="PCT",TEXT(INDEX(ChartData!$E$12:$AH$25,ComparatorResults!$M$2-1,ComparatorResults!B5),"#0%"),IF($M$3="MEAN",TEXT(INDEX(ChartData!$E$12:$AH$25,ComparatorResults!$M$2-1,ComparatorResults!B5),"#.0"),IF($M$3="Cases",TEXT(INDEX(ChartData!$E$12:$AH$25,ComparatorResults!$M$2-1,ComparatorResults!B5),"#,###"),IF($M$3="..",".."))))</f>
        <v>..</v>
      </c>
      <c r="N5" s="115" t="str">
        <f>IF($N$3="PCT",TEXT(INDEX(ChartData!$E$12:$AH$25,ComparatorResults!$N$2-1,ComparatorResults!B5),"#0%"),IF($N$3="MEAN",TEXT(INDEX(ChartData!$E$12:$AH$25,ComparatorResults!$N$2-1,ComparatorResults!B5),"#.0"),IF($N$3="Cases",TEXT(INDEX(ChartData!$E$12:$AH$25,ComparatorResults!$N$2-1,ComparatorResults!B5),"#,###"),IF($N$3="..",".."))))</f>
        <v>..</v>
      </c>
      <c r="O5" s="115" t="str">
        <f>IF($O$3="PCT",TEXT(INDEX(ChartData!$E$12:$AH$25,ComparatorResults!$O$2-1,ComparatorResults!B5),"#0%"),IF($O$3="MEAN",TEXT(INDEX(ChartData!$E$12:$AH$25,ComparatorResults!$O$2-1,ComparatorResults!B5),"#.0"),IF($O$3="Cases",TEXT(INDEX(ChartData!$E$12:$AH$25,ComparatorResults!$O$2-1,ComparatorResults!B5),"#,###"),IF($O$3="..",".."))))</f>
        <v>..</v>
      </c>
      <c r="P5" s="115" t="str">
        <f>IF($P$3="PCT",TEXT(INDEX(ChartData!$E$12:$AH$25,ComparatorResults!$P$2-1,ComparatorResults!B5),"#0%"),IF($P$3="MEAN",TEXT(INDEX(ChartData!$E$12:$AH$25,ComparatorResults!$P$2-1,ComparatorResults!B5),"#.0"),IF($P$3="Cases",TEXT(INDEX(ChartData!$E$12:$AH$25,ComparatorResults!$P$2-1,ComparatorResults!B5),"#,###"),IF($P$3="..",".."))))</f>
        <v>..</v>
      </c>
      <c r="Q5" s="115" t="str">
        <f>IF($Q$3="PCT",TEXT(INDEX(ChartData!$E$12:$AH$25,ComparatorResults!$Q$2-1,ComparatorResults!B5),"#0%"),IF($Q$3="MEAN",TEXT(INDEX(ChartData!$E$12:$AH$25,ComparatorResults!$Q$2-1,ComparatorResults!B5),"#.0"),IF($Q$3="Cases",TEXT(INDEX(ChartData!$E$12:$AH$25,ComparatorResults!$Q$2-1,ComparatorResults!B5),"#,###"),IF($Q$3="..",".."))))</f>
        <v>..</v>
      </c>
      <c r="R5" s="116" t="str">
        <f>IF($R$3="PCT",TEXT(INDEX(ChartData!$E$12:$AH$25,ComparatorResults!$R$2-1,ComparatorResults!B5),"#0%"),IF($R$3="MEAN",TEXT(INDEX(ChartData!$E$12:$AH$25,ComparatorResults!$R$2-1,ComparatorResults!B5),"#.0"),IF($R$3="Cases",TEXT(INDEX(ChartData!$E$12:$AH$25,ComparatorResults!$R$2-1,ComparatorResults!B5),"#,###"),IF($R$3="..",".."))))</f>
        <v>..</v>
      </c>
    </row>
    <row r="6" spans="1:18" ht="24" customHeight="1" x14ac:dyDescent="0.2">
      <c r="A6" s="30">
        <v>2</v>
      </c>
      <c r="B6" s="30">
        <f ca="1">IF(ISNA(MATCH(A6,ChartData!$E$3:$AH$3,0)),A6,MATCH(A6,ChartData!$E$3:$AH$3,0))</f>
        <v>2</v>
      </c>
      <c r="C6" s="117" t="str">
        <f ca="1">IF(ISNA(HLOOKUP(A6,ChartData!$E$3:$AH$11,9,FALSE)),"..",HLOOKUP(A6,ChartData!$E$3:$AH$11,9,FALSE))</f>
        <v>..</v>
      </c>
      <c r="D6" s="118"/>
      <c r="E6" s="119" t="str">
        <f>IF($E$3="PCT",TEXT(INDEX(ChartData!$E$12:$AH$25,ComparatorResults!$E$2-1,ComparatorResults!B6),"#0%"),IF($E$3="MEAN",TEXT(INDEX(ChartData!$E$12:$AH$25,ComparatorResults!$E$2-1,ComparatorResults!B6),"#.0"),IF($E$3="Cases",TEXT(INDEX(ChartData!$E$12:$AH$25,ComparatorResults!$E$2-1,ComparatorResults!B6),"#,###"),IF($E$3="..",".."))))</f>
        <v>..</v>
      </c>
      <c r="F6" s="120" t="str">
        <f>IF($F$3="PCT",TEXT(INDEX(ChartData!$E$12:$AH$25,ComparatorResults!$F$2-1,ComparatorResults!B6),"#0%"),IF($F$3="MEAN",TEXT(INDEX(ChartData!$E$12:$AH$25,ComparatorResults!$F$2-1,ComparatorResults!B6),"#.0"),IF($F$3="Cases",TEXT(INDEX(ChartData!$E$12:$AH$25,ComparatorResults!$F$2-1,ComparatorResults!B6),"#,###"),IF($F$3="..",".."))))</f>
        <v>..</v>
      </c>
      <c r="G6" s="120" t="str">
        <f>IF($G$3="PCT",TEXT(INDEX(ChartData!$E$12:$AH$25,ComparatorResults!$G$2-1,ComparatorResults!B6),"#0%"),IF($G$3="MEAN",TEXT(INDEX(ChartData!$E$12:$AH$25,ComparatorResults!$G$2-1,ComparatorResults!B6),"#.0"),IF($G$3="Cases",TEXT(INDEX(ChartData!$E$12:$AH$25,ComparatorResults!$G$2-1,ComparatorResults!B6),"#,###"),IF($G$3="..",".."))))</f>
        <v>..</v>
      </c>
      <c r="H6" s="120" t="str">
        <f>IF($H$3="PCT",TEXT(INDEX(ChartData!$E$12:$AH$25,ComparatorResults!$H$2-1,ComparatorResults!B6),"#0%"),IF($H$3="MEAN",TEXT(INDEX(ChartData!$E$12:$AH$25,ComparatorResults!$H$2-1,ComparatorResults!B6),"#.0"),IF($H$3="Cases",TEXT(INDEX(ChartData!$E$12:$AH$25,ComparatorResults!$H$2-1,ComparatorResults!B6),"#,###"),IF($H$3="..",".."))))</f>
        <v>..</v>
      </c>
      <c r="I6" s="120" t="str">
        <f>IF($I$3="PCT",TEXT(INDEX(ChartData!$E$12:$AH$25,ComparatorResults!$I$2-1,ComparatorResults!B6),"#0%"),IF($I$3="MEAN",TEXT(INDEX(ChartData!$E$12:$AH$25,ComparatorResults!$I$2-1,ComparatorResults!B6),"#.0"),IF($I$3="Cases",TEXT(INDEX(ChartData!$E$12:$AH$25,ComparatorResults!$I$2-1,ComparatorResults!B6),"#,###"),IF($I$3="..",".."))))</f>
        <v>..</v>
      </c>
      <c r="J6" s="120" t="str">
        <f>IF($J$3="PCT",TEXT(INDEX(ChartData!$E$12:$AH$25,ComparatorResults!$J$2-1,ComparatorResults!B6),"#0%"),IF($J$3="MEAN",TEXT(INDEX(ChartData!$E$12:$AH$25,ComparatorResults!$J$2-1,ComparatorResults!B6),"#.0"),IF($J$3="Cases",TEXT(INDEX(ChartData!$E$12:$AH$25,ComparatorResults!$J$2-1,ComparatorResults!B6),"#,###"),IF($J$3="..",".."))))</f>
        <v>..</v>
      </c>
      <c r="K6" s="120" t="str">
        <f>IF($K$3="PCT",TEXT(INDEX(ChartData!$E$12:$AH$25,ComparatorResults!$K$2-1,ComparatorResults!B6),"#0%"),IF($K$3="MEAN",TEXT(INDEX(ChartData!$E$12:$AH$25,ComparatorResults!$K$2-1,ComparatorResults!B6),"#.0"),IF($K$3="Cases",TEXT(INDEX(ChartData!$E$12:$AH$25,ComparatorResults!$K$2-1,ComparatorResults!B6),"#,###"),IF($K$3="..",".."))))</f>
        <v>..</v>
      </c>
      <c r="L6" s="120" t="str">
        <f>IF($L$3="PCT",TEXT(INDEX(ChartData!$E$12:$AH$25,ComparatorResults!$L$2-1,ComparatorResults!B6),"#0%"),IF($L$3="MEAN",TEXT(INDEX(ChartData!$E$12:$AH$25,ComparatorResults!$L$2-1,ComparatorResults!B6),"#.0"),IF($L$3="Cases",TEXT(INDEX(ChartData!$E$12:$AH$25,ComparatorResults!$L$2-1,ComparatorResults!B6),"#,###"),IF($L$3="..",".."))))</f>
        <v>..</v>
      </c>
      <c r="M6" s="120" t="str">
        <f>IF($M$3="PCT",TEXT(INDEX(ChartData!$E$12:$AH$25,ComparatorResults!$M$2-1,ComparatorResults!B6),"#0%"),IF($M$3="MEAN",TEXT(INDEX(ChartData!$E$12:$AH$25,ComparatorResults!$M$2-1,ComparatorResults!B6),"#.0"),IF($M$3="Cases",TEXT(INDEX(ChartData!$E$12:$AH$25,ComparatorResults!$M$2-1,ComparatorResults!B6),"#,###"),IF($M$3="..",".."))))</f>
        <v>..</v>
      </c>
      <c r="N6" s="120" t="str">
        <f>IF($N$3="PCT",TEXT(INDEX(ChartData!$E$12:$AH$25,ComparatorResults!$N$2-1,ComparatorResults!B6),"#0%"),IF($N$3="MEAN",TEXT(INDEX(ChartData!$E$12:$AH$25,ComparatorResults!$N$2-1,ComparatorResults!B6),"#.0"),IF($N$3="Cases",TEXT(INDEX(ChartData!$E$12:$AH$25,ComparatorResults!$N$2-1,ComparatorResults!B6),"#,###"),IF($N$3="..",".."))))</f>
        <v>..</v>
      </c>
      <c r="O6" s="120" t="str">
        <f>IF($O$3="PCT",TEXT(INDEX(ChartData!$E$12:$AH$25,ComparatorResults!$O$2-1,ComparatorResults!B6),"#0%"),IF($O$3="MEAN",TEXT(INDEX(ChartData!$E$12:$AH$25,ComparatorResults!$O$2-1,ComparatorResults!B6),"#.0"),IF($O$3="Cases",TEXT(INDEX(ChartData!$E$12:$AH$25,ComparatorResults!$O$2-1,ComparatorResults!B6),"#,###"),IF($O$3="..",".."))))</f>
        <v>..</v>
      </c>
      <c r="P6" s="120" t="str">
        <f>IF($P$3="PCT",TEXT(INDEX(ChartData!$E$12:$AH$25,ComparatorResults!$P$2-1,ComparatorResults!B6),"#0%"),IF($P$3="MEAN",TEXT(INDEX(ChartData!$E$12:$AH$25,ComparatorResults!$P$2-1,ComparatorResults!B6),"#.0"),IF($P$3="Cases",TEXT(INDEX(ChartData!$E$12:$AH$25,ComparatorResults!$P$2-1,ComparatorResults!B6),"#,###"),IF($P$3="..",".."))))</f>
        <v>..</v>
      </c>
      <c r="Q6" s="120" t="str">
        <f>IF($Q$3="PCT",TEXT(INDEX(ChartData!$E$12:$AH$25,ComparatorResults!$Q$2-1,ComparatorResults!B6),"#0%"),IF($Q$3="MEAN",TEXT(INDEX(ChartData!$E$12:$AH$25,ComparatorResults!$Q$2-1,ComparatorResults!B6),"#.0"),IF($Q$3="Cases",TEXT(INDEX(ChartData!$E$12:$AH$25,ComparatorResults!$Q$2-1,ComparatorResults!B6),"#,###"),IF($Q$3="..",".."))))</f>
        <v>..</v>
      </c>
      <c r="R6" s="121" t="str">
        <f>IF($R$3="PCT",TEXT(INDEX(ChartData!$E$12:$AH$25,ComparatorResults!$R$2-1,ComparatorResults!B6),"#0%"),IF($R$3="MEAN",TEXT(INDEX(ChartData!$E$12:$AH$25,ComparatorResults!$R$2-1,ComparatorResults!B6),"#.0"),IF($R$3="Cases",TEXT(INDEX(ChartData!$E$12:$AH$25,ComparatorResults!$R$2-1,ComparatorResults!B6),"#,###"),IF($R$3="..",".."))))</f>
        <v>..</v>
      </c>
    </row>
    <row r="7" spans="1:18" ht="24" customHeight="1" x14ac:dyDescent="0.2">
      <c r="A7" s="30">
        <v>3</v>
      </c>
      <c r="B7" s="30">
        <f ca="1">IF(ISNA(MATCH(A7,ChartData!$E$3:$AH$3,0)),A7,MATCH(A7,ChartData!$E$3:$AH$3,0))</f>
        <v>3</v>
      </c>
      <c r="C7" s="122" t="str">
        <f ca="1">IF(ISNA(HLOOKUP(A7,ChartData!$E$3:$AH$11,9,FALSE)),"..",HLOOKUP(A7,ChartData!$E$3:$AH$11,9,FALSE))</f>
        <v>..</v>
      </c>
      <c r="D7" s="123"/>
      <c r="E7" s="114" t="str">
        <f>IF($E$3="PCT",TEXT(INDEX(ChartData!$E$12:$AH$25,ComparatorResults!$E$2-1,ComparatorResults!B7),"#0%"),IF($E$3="MEAN",TEXT(INDEX(ChartData!$E$12:$AH$25,ComparatorResults!$E$2-1,ComparatorResults!B7),"#.0"),IF($E$3="Cases",TEXT(INDEX(ChartData!$E$12:$AH$25,ComparatorResults!$E$2-1,ComparatorResults!B7),"#,###"),IF($E$3="..",".."))))</f>
        <v>..</v>
      </c>
      <c r="F7" s="115" t="str">
        <f>IF($F$3="PCT",TEXT(INDEX(ChartData!$E$12:$AH$25,ComparatorResults!$F$2-1,ComparatorResults!B7),"#0%"),IF($F$3="MEAN",TEXT(INDEX(ChartData!$E$12:$AH$25,ComparatorResults!$F$2-1,ComparatorResults!B7),"#.0"),IF($F$3="Cases",TEXT(INDEX(ChartData!$E$12:$AH$25,ComparatorResults!$F$2-1,ComparatorResults!B7),"#,###"),IF($F$3="..",".."))))</f>
        <v>..</v>
      </c>
      <c r="G7" s="115" t="str">
        <f>IF($G$3="PCT",TEXT(INDEX(ChartData!$E$12:$AH$25,ComparatorResults!$G$2-1,ComparatorResults!B7),"#0%"),IF($G$3="MEAN",TEXT(INDEX(ChartData!$E$12:$AH$25,ComparatorResults!$G$2-1,ComparatorResults!B7),"#.0"),IF($G$3="Cases",TEXT(INDEX(ChartData!$E$12:$AH$25,ComparatorResults!$G$2-1,ComparatorResults!B7),"#,###"),IF($G$3="..",".."))))</f>
        <v>..</v>
      </c>
      <c r="H7" s="115" t="str">
        <f>IF($H$3="PCT",TEXT(INDEX(ChartData!$E$12:$AH$25,ComparatorResults!$H$2-1,ComparatorResults!B7),"#0%"),IF($H$3="MEAN",TEXT(INDEX(ChartData!$E$12:$AH$25,ComparatorResults!$H$2-1,ComparatorResults!B7),"#.0"),IF($H$3="Cases",TEXT(INDEX(ChartData!$E$12:$AH$25,ComparatorResults!$H$2-1,ComparatorResults!B7),"#,###"),IF($H$3="..",".."))))</f>
        <v>..</v>
      </c>
      <c r="I7" s="115" t="str">
        <f>IF($I$3="PCT",TEXT(INDEX(ChartData!$E$12:$AH$25,ComparatorResults!$I$2-1,ComparatorResults!B7),"#0%"),IF($I$3="MEAN",TEXT(INDEX(ChartData!$E$12:$AH$25,ComparatorResults!$I$2-1,ComparatorResults!B7),"#.0"),IF($I$3="Cases",TEXT(INDEX(ChartData!$E$12:$AH$25,ComparatorResults!$I$2-1,ComparatorResults!B7),"#,###"),IF($I$3="..",".."))))</f>
        <v>..</v>
      </c>
      <c r="J7" s="115" t="str">
        <f>IF($J$3="PCT",TEXT(INDEX(ChartData!$E$12:$AH$25,ComparatorResults!$J$2-1,ComparatorResults!B7),"#0%"),IF($J$3="MEAN",TEXT(INDEX(ChartData!$E$12:$AH$25,ComparatorResults!$J$2-1,ComparatorResults!B7),"#.0"),IF($J$3="Cases",TEXT(INDEX(ChartData!$E$12:$AH$25,ComparatorResults!$J$2-1,ComparatorResults!B7),"#,###"),IF($J$3="..",".."))))</f>
        <v>..</v>
      </c>
      <c r="K7" s="115" t="str">
        <f>IF($K$3="PCT",TEXT(INDEX(ChartData!$E$12:$AH$25,ComparatorResults!$K$2-1,ComparatorResults!B7),"#0%"),IF($K$3="MEAN",TEXT(INDEX(ChartData!$E$12:$AH$25,ComparatorResults!$K$2-1,ComparatorResults!B7),"#.0"),IF($K$3="Cases",TEXT(INDEX(ChartData!$E$12:$AH$25,ComparatorResults!$K$2-1,ComparatorResults!B7),"#,###"),IF($K$3="..",".."))))</f>
        <v>..</v>
      </c>
      <c r="L7" s="115" t="str">
        <f>IF($L$3="PCT",TEXT(INDEX(ChartData!$E$12:$AH$25,ComparatorResults!$L$2-1,ComparatorResults!B7),"#0%"),IF($L$3="MEAN",TEXT(INDEX(ChartData!$E$12:$AH$25,ComparatorResults!$L$2-1,ComparatorResults!B7),"#.0"),IF($L$3="Cases",TEXT(INDEX(ChartData!$E$12:$AH$25,ComparatorResults!$L$2-1,ComparatorResults!B7),"#,###"),IF($L$3="..",".."))))</f>
        <v>..</v>
      </c>
      <c r="M7" s="115" t="str">
        <f>IF($M$3="PCT",TEXT(INDEX(ChartData!$E$12:$AH$25,ComparatorResults!$M$2-1,ComparatorResults!B7),"#0%"),IF($M$3="MEAN",TEXT(INDEX(ChartData!$E$12:$AH$25,ComparatorResults!$M$2-1,ComparatorResults!B7),"#.0"),IF($M$3="Cases",TEXT(INDEX(ChartData!$E$12:$AH$25,ComparatorResults!$M$2-1,ComparatorResults!B7),"#,###"),IF($M$3="..",".."))))</f>
        <v>..</v>
      </c>
      <c r="N7" s="115" t="str">
        <f>IF($N$3="PCT",TEXT(INDEX(ChartData!$E$12:$AH$25,ComparatorResults!$N$2-1,ComparatorResults!B7),"#0%"),IF($N$3="MEAN",TEXT(INDEX(ChartData!$E$12:$AH$25,ComparatorResults!$N$2-1,ComparatorResults!B7),"#.0"),IF($N$3="Cases",TEXT(INDEX(ChartData!$E$12:$AH$25,ComparatorResults!$N$2-1,ComparatorResults!B7),"#,###"),IF($N$3="..",".."))))</f>
        <v>..</v>
      </c>
      <c r="O7" s="115" t="str">
        <f>IF($O$3="PCT",TEXT(INDEX(ChartData!$E$12:$AH$25,ComparatorResults!$O$2-1,ComparatorResults!B7),"#0%"),IF($O$3="MEAN",TEXT(INDEX(ChartData!$E$12:$AH$25,ComparatorResults!$O$2-1,ComparatorResults!B7),"#.0"),IF($O$3="Cases",TEXT(INDEX(ChartData!$E$12:$AH$25,ComparatorResults!$O$2-1,ComparatorResults!B7),"#,###"),IF($O$3="..",".."))))</f>
        <v>..</v>
      </c>
      <c r="P7" s="115" t="str">
        <f>IF($P$3="PCT",TEXT(INDEX(ChartData!$E$12:$AH$25,ComparatorResults!$P$2-1,ComparatorResults!B7),"#0%"),IF($P$3="MEAN",TEXT(INDEX(ChartData!$E$12:$AH$25,ComparatorResults!$P$2-1,ComparatorResults!B7),"#.0"),IF($P$3="Cases",TEXT(INDEX(ChartData!$E$12:$AH$25,ComparatorResults!$P$2-1,ComparatorResults!B7),"#,###"),IF($P$3="..",".."))))</f>
        <v>..</v>
      </c>
      <c r="Q7" s="115" t="str">
        <f>IF($Q$3="PCT",TEXT(INDEX(ChartData!$E$12:$AH$25,ComparatorResults!$Q$2-1,ComparatorResults!B7),"#0%"),IF($Q$3="MEAN",TEXT(INDEX(ChartData!$E$12:$AH$25,ComparatorResults!$Q$2-1,ComparatorResults!B7),"#.0"),IF($Q$3="Cases",TEXT(INDEX(ChartData!$E$12:$AH$25,ComparatorResults!$Q$2-1,ComparatorResults!B7),"#,###"),IF($Q$3="..",".."))))</f>
        <v>..</v>
      </c>
      <c r="R7" s="116" t="str">
        <f>IF($R$3="PCT",TEXT(INDEX(ChartData!$E$12:$AH$25,ComparatorResults!$R$2-1,ComparatorResults!B7),"#0%"),IF($R$3="MEAN",TEXT(INDEX(ChartData!$E$12:$AH$25,ComparatorResults!$R$2-1,ComparatorResults!B7),"#.0"),IF($R$3="Cases",TEXT(INDEX(ChartData!$E$12:$AH$25,ComparatorResults!$R$2-1,ComparatorResults!B7),"#,###"),IF($R$3="..",".."))))</f>
        <v>..</v>
      </c>
    </row>
    <row r="8" spans="1:18" ht="24" customHeight="1" x14ac:dyDescent="0.2">
      <c r="A8" s="30">
        <v>4</v>
      </c>
      <c r="B8" s="30">
        <f ca="1">IF(ISNA(MATCH(A8,ChartData!$E$3:$AH$3,0)),A8,MATCH(A8,ChartData!$E$3:$AH$3,0))</f>
        <v>4</v>
      </c>
      <c r="C8" s="117" t="str">
        <f ca="1">IF(ISNA(HLOOKUP(A8,ChartData!$E$3:$AH$11,9,FALSE)),"..",HLOOKUP(A8,ChartData!$E$3:$AH$11,9,FALSE))</f>
        <v>..</v>
      </c>
      <c r="D8" s="118"/>
      <c r="E8" s="119" t="str">
        <f>IF($E$3="PCT",TEXT(INDEX(ChartData!$E$12:$AH$25,ComparatorResults!$E$2-1,ComparatorResults!B8),"#0%"),IF($E$3="MEAN",TEXT(INDEX(ChartData!$E$12:$AH$25,ComparatorResults!$E$2-1,ComparatorResults!B8),"#.0"),IF($E$3="Cases",TEXT(INDEX(ChartData!$E$12:$AH$25,ComparatorResults!$E$2-1,ComparatorResults!B8),"#,###"),IF($E$3="..",".."))))</f>
        <v>..</v>
      </c>
      <c r="F8" s="120" t="str">
        <f>IF($F$3="PCT",TEXT(INDEX(ChartData!$E$12:$AH$25,ComparatorResults!$F$2-1,ComparatorResults!B8),"#0%"),IF($F$3="MEAN",TEXT(INDEX(ChartData!$E$12:$AH$25,ComparatorResults!$F$2-1,ComparatorResults!B8),"#.0"),IF($F$3="Cases",TEXT(INDEX(ChartData!$E$12:$AH$25,ComparatorResults!$F$2-1,ComparatorResults!B8),"#,###"),IF($F$3="..",".."))))</f>
        <v>..</v>
      </c>
      <c r="G8" s="120" t="str">
        <f>IF($G$3="PCT",TEXT(INDEX(ChartData!$E$12:$AH$25,ComparatorResults!$G$2-1,ComparatorResults!B8),"#0%"),IF($G$3="MEAN",TEXT(INDEX(ChartData!$E$12:$AH$25,ComparatorResults!$G$2-1,ComparatorResults!B8),"#.0"),IF($G$3="Cases",TEXT(INDEX(ChartData!$E$12:$AH$25,ComparatorResults!$G$2-1,ComparatorResults!B8),"#,###"),IF($G$3="..",".."))))</f>
        <v>..</v>
      </c>
      <c r="H8" s="120" t="str">
        <f>IF($H$3="PCT",TEXT(INDEX(ChartData!$E$12:$AH$25,ComparatorResults!$H$2-1,ComparatorResults!B8),"#0%"),IF($H$3="MEAN",TEXT(INDEX(ChartData!$E$12:$AH$25,ComparatorResults!$H$2-1,ComparatorResults!B8),"#.0"),IF($H$3="Cases",TEXT(INDEX(ChartData!$E$12:$AH$25,ComparatorResults!$H$2-1,ComparatorResults!B8),"#,###"),IF($H$3="..",".."))))</f>
        <v>..</v>
      </c>
      <c r="I8" s="120" t="str">
        <f>IF($I$3="PCT",TEXT(INDEX(ChartData!$E$12:$AH$25,ComparatorResults!$I$2-1,ComparatorResults!B8),"#0%"),IF($I$3="MEAN",TEXT(INDEX(ChartData!$E$12:$AH$25,ComparatorResults!$I$2-1,ComparatorResults!B8),"#.0"),IF($I$3="Cases",TEXT(INDEX(ChartData!$E$12:$AH$25,ComparatorResults!$I$2-1,ComparatorResults!B8),"#,###"),IF($I$3="..",".."))))</f>
        <v>..</v>
      </c>
      <c r="J8" s="120" t="str">
        <f>IF($J$3="PCT",TEXT(INDEX(ChartData!$E$12:$AH$25,ComparatorResults!$J$2-1,ComparatorResults!B8),"#0%"),IF($J$3="MEAN",TEXT(INDEX(ChartData!$E$12:$AH$25,ComparatorResults!$J$2-1,ComparatorResults!B8),"#.0"),IF($J$3="Cases",TEXT(INDEX(ChartData!$E$12:$AH$25,ComparatorResults!$J$2-1,ComparatorResults!B8),"#,###"),IF($J$3="..",".."))))</f>
        <v>..</v>
      </c>
      <c r="K8" s="120" t="str">
        <f>IF($K$3="PCT",TEXT(INDEX(ChartData!$E$12:$AH$25,ComparatorResults!$K$2-1,ComparatorResults!B8),"#0%"),IF($K$3="MEAN",TEXT(INDEX(ChartData!$E$12:$AH$25,ComparatorResults!$K$2-1,ComparatorResults!B8),"#.0"),IF($K$3="Cases",TEXT(INDEX(ChartData!$E$12:$AH$25,ComparatorResults!$K$2-1,ComparatorResults!B8),"#,###"),IF($K$3="..",".."))))</f>
        <v>..</v>
      </c>
      <c r="L8" s="120" t="str">
        <f>IF($L$3="PCT",TEXT(INDEX(ChartData!$E$12:$AH$25,ComparatorResults!$L$2-1,ComparatorResults!B8),"#0%"),IF($L$3="MEAN",TEXT(INDEX(ChartData!$E$12:$AH$25,ComparatorResults!$L$2-1,ComparatorResults!B8),"#.0"),IF($L$3="Cases",TEXT(INDEX(ChartData!$E$12:$AH$25,ComparatorResults!$L$2-1,ComparatorResults!B8),"#,###"),IF($L$3="..",".."))))</f>
        <v>..</v>
      </c>
      <c r="M8" s="120" t="str">
        <f>IF($M$3="PCT",TEXT(INDEX(ChartData!$E$12:$AH$25,ComparatorResults!$M$2-1,ComparatorResults!B8),"#0%"),IF($M$3="MEAN",TEXT(INDEX(ChartData!$E$12:$AH$25,ComparatorResults!$M$2-1,ComparatorResults!B8),"#.0"),IF($M$3="Cases",TEXT(INDEX(ChartData!$E$12:$AH$25,ComparatorResults!$M$2-1,ComparatorResults!B8),"#,###"),IF($M$3="..",".."))))</f>
        <v>..</v>
      </c>
      <c r="N8" s="120" t="str">
        <f>IF($N$3="PCT",TEXT(INDEX(ChartData!$E$12:$AH$25,ComparatorResults!$N$2-1,ComparatorResults!B8),"#0%"),IF($N$3="MEAN",TEXT(INDEX(ChartData!$E$12:$AH$25,ComparatorResults!$N$2-1,ComparatorResults!B8),"#.0"),IF($N$3="Cases",TEXT(INDEX(ChartData!$E$12:$AH$25,ComparatorResults!$N$2-1,ComparatorResults!B8),"#,###"),IF($N$3="..",".."))))</f>
        <v>..</v>
      </c>
      <c r="O8" s="120" t="str">
        <f>IF($O$3="PCT",TEXT(INDEX(ChartData!$E$12:$AH$25,ComparatorResults!$O$2-1,ComparatorResults!B8),"#0%"),IF($O$3="MEAN",TEXT(INDEX(ChartData!$E$12:$AH$25,ComparatorResults!$O$2-1,ComparatorResults!B8),"#.0"),IF($O$3="Cases",TEXT(INDEX(ChartData!$E$12:$AH$25,ComparatorResults!$O$2-1,ComparatorResults!B8),"#,###"),IF($O$3="..",".."))))</f>
        <v>..</v>
      </c>
      <c r="P8" s="120" t="str">
        <f>IF($P$3="PCT",TEXT(INDEX(ChartData!$E$12:$AH$25,ComparatorResults!$P$2-1,ComparatorResults!B8),"#0%"),IF($P$3="MEAN",TEXT(INDEX(ChartData!$E$12:$AH$25,ComparatorResults!$P$2-1,ComparatorResults!B8),"#.0"),IF($P$3="Cases",TEXT(INDEX(ChartData!$E$12:$AH$25,ComparatorResults!$P$2-1,ComparatorResults!B8),"#,###"),IF($P$3="..",".."))))</f>
        <v>..</v>
      </c>
      <c r="Q8" s="120" t="str">
        <f>IF($Q$3="PCT",TEXT(INDEX(ChartData!$E$12:$AH$25,ComparatorResults!$Q$2-1,ComparatorResults!B8),"#0%"),IF($Q$3="MEAN",TEXT(INDEX(ChartData!$E$12:$AH$25,ComparatorResults!$Q$2-1,ComparatorResults!B8),"#.0"),IF($Q$3="Cases",TEXT(INDEX(ChartData!$E$12:$AH$25,ComparatorResults!$Q$2-1,ComparatorResults!B8),"#,###"),IF($Q$3="..",".."))))</f>
        <v>..</v>
      </c>
      <c r="R8" s="121" t="str">
        <f>IF($R$3="PCT",TEXT(INDEX(ChartData!$E$12:$AH$25,ComparatorResults!$R$2-1,ComparatorResults!B8),"#0%"),IF($R$3="MEAN",TEXT(INDEX(ChartData!$E$12:$AH$25,ComparatorResults!$R$2-1,ComparatorResults!B8),"#.0"),IF($R$3="Cases",TEXT(INDEX(ChartData!$E$12:$AH$25,ComparatorResults!$R$2-1,ComparatorResults!B8),"#,###"),IF($R$3="..",".."))))</f>
        <v>..</v>
      </c>
    </row>
    <row r="9" spans="1:18" ht="24" customHeight="1" x14ac:dyDescent="0.2">
      <c r="A9" s="30">
        <v>5</v>
      </c>
      <c r="B9" s="30">
        <f ca="1">IF(ISNA(MATCH(A9,ChartData!$E$3:$AH$3,0)),A9,MATCH(A9,ChartData!$E$3:$AH$3,0))</f>
        <v>5</v>
      </c>
      <c r="C9" s="122" t="str">
        <f ca="1">IF(ISNA(HLOOKUP(A9,ChartData!$E$3:$AH$11,9,FALSE)),"..",HLOOKUP(A9,ChartData!$E$3:$AH$11,9,FALSE))</f>
        <v>..</v>
      </c>
      <c r="D9" s="123"/>
      <c r="E9" s="114" t="str">
        <f>IF($E$3="PCT",TEXT(INDEX(ChartData!$E$12:$AH$25,ComparatorResults!$E$2-1,ComparatorResults!B9),"#0%"),IF($E$3="MEAN",TEXT(INDEX(ChartData!$E$12:$AH$25,ComparatorResults!$E$2-1,ComparatorResults!B9),"#.0"),IF($E$3="Cases",TEXT(INDEX(ChartData!$E$12:$AH$25,ComparatorResults!$E$2-1,ComparatorResults!B9),"#,###"),IF($E$3="..",".."))))</f>
        <v>..</v>
      </c>
      <c r="F9" s="115" t="str">
        <f>IF($F$3="PCT",TEXT(INDEX(ChartData!$E$12:$AH$25,ComparatorResults!$F$2-1,ComparatorResults!B9),"#0%"),IF($F$3="MEAN",TEXT(INDEX(ChartData!$E$12:$AH$25,ComparatorResults!$F$2-1,ComparatorResults!B9),"#.0"),IF($F$3="Cases",TEXT(INDEX(ChartData!$E$12:$AH$25,ComparatorResults!$F$2-1,ComparatorResults!B9),"#,###"),IF($F$3="..",".."))))</f>
        <v>..</v>
      </c>
      <c r="G9" s="115" t="str">
        <f>IF($G$3="PCT",TEXT(INDEX(ChartData!$E$12:$AH$25,ComparatorResults!$G$2-1,ComparatorResults!B9),"#0%"),IF($G$3="MEAN",TEXT(INDEX(ChartData!$E$12:$AH$25,ComparatorResults!$G$2-1,ComparatorResults!B9),"#.0"),IF($G$3="Cases",TEXT(INDEX(ChartData!$E$12:$AH$25,ComparatorResults!$G$2-1,ComparatorResults!B9),"#,###"),IF($G$3="..",".."))))</f>
        <v>..</v>
      </c>
      <c r="H9" s="115" t="str">
        <f>IF($H$3="PCT",TEXT(INDEX(ChartData!$E$12:$AH$25,ComparatorResults!$H$2-1,ComparatorResults!B9),"#0%"),IF($H$3="MEAN",TEXT(INDEX(ChartData!$E$12:$AH$25,ComparatorResults!$H$2-1,ComparatorResults!B9),"#.0"),IF($H$3="Cases",TEXT(INDEX(ChartData!$E$12:$AH$25,ComparatorResults!$H$2-1,ComparatorResults!B9),"#,###"),IF($H$3="..",".."))))</f>
        <v>..</v>
      </c>
      <c r="I9" s="115" t="str">
        <f>IF($I$3="PCT",TEXT(INDEX(ChartData!$E$12:$AH$25,ComparatorResults!$I$2-1,ComparatorResults!B9),"#0%"),IF($I$3="MEAN",TEXT(INDEX(ChartData!$E$12:$AH$25,ComparatorResults!$I$2-1,ComparatorResults!B9),"#.0"),IF($I$3="Cases",TEXT(INDEX(ChartData!$E$12:$AH$25,ComparatorResults!$I$2-1,ComparatorResults!B9),"#,###"),IF($I$3="..",".."))))</f>
        <v>..</v>
      </c>
      <c r="J9" s="115" t="str">
        <f>IF($J$3="PCT",TEXT(INDEX(ChartData!$E$12:$AH$25,ComparatorResults!$J$2-1,ComparatorResults!B9),"#0%"),IF($J$3="MEAN",TEXT(INDEX(ChartData!$E$12:$AH$25,ComparatorResults!$J$2-1,ComparatorResults!B9),"#.0"),IF($J$3="Cases",TEXT(INDEX(ChartData!$E$12:$AH$25,ComparatorResults!$J$2-1,ComparatorResults!B9),"#,###"),IF($J$3="..",".."))))</f>
        <v>..</v>
      </c>
      <c r="K9" s="115" t="str">
        <f>IF($K$3="PCT",TEXT(INDEX(ChartData!$E$12:$AH$25,ComparatorResults!$K$2-1,ComparatorResults!B9),"#0%"),IF($K$3="MEAN",TEXT(INDEX(ChartData!$E$12:$AH$25,ComparatorResults!$K$2-1,ComparatorResults!B9),"#.0"),IF($K$3="Cases",TEXT(INDEX(ChartData!$E$12:$AH$25,ComparatorResults!$K$2-1,ComparatorResults!B9),"#,###"),IF($K$3="..",".."))))</f>
        <v>..</v>
      </c>
      <c r="L9" s="115" t="str">
        <f>IF($L$3="PCT",TEXT(INDEX(ChartData!$E$12:$AH$25,ComparatorResults!$L$2-1,ComparatorResults!B9),"#0%"),IF($L$3="MEAN",TEXT(INDEX(ChartData!$E$12:$AH$25,ComparatorResults!$L$2-1,ComparatorResults!B9),"#.0"),IF($L$3="Cases",TEXT(INDEX(ChartData!$E$12:$AH$25,ComparatorResults!$L$2-1,ComparatorResults!B9),"#,###"),IF($L$3="..",".."))))</f>
        <v>..</v>
      </c>
      <c r="M9" s="115" t="str">
        <f>IF($M$3="PCT",TEXT(INDEX(ChartData!$E$12:$AH$25,ComparatorResults!$M$2-1,ComparatorResults!B9),"#0%"),IF($M$3="MEAN",TEXT(INDEX(ChartData!$E$12:$AH$25,ComparatorResults!$M$2-1,ComparatorResults!B9),"#.0"),IF($M$3="Cases",TEXT(INDEX(ChartData!$E$12:$AH$25,ComparatorResults!$M$2-1,ComparatorResults!B9),"#,###"),IF($M$3="..",".."))))</f>
        <v>..</v>
      </c>
      <c r="N9" s="115" t="str">
        <f>IF($N$3="PCT",TEXT(INDEX(ChartData!$E$12:$AH$25,ComparatorResults!$N$2-1,ComparatorResults!B9),"#0%"),IF($N$3="MEAN",TEXT(INDEX(ChartData!$E$12:$AH$25,ComparatorResults!$N$2-1,ComparatorResults!B9),"#.0"),IF($N$3="Cases",TEXT(INDEX(ChartData!$E$12:$AH$25,ComparatorResults!$N$2-1,ComparatorResults!B9),"#,###"),IF($N$3="..",".."))))</f>
        <v>..</v>
      </c>
      <c r="O9" s="115" t="str">
        <f>IF($O$3="PCT",TEXT(INDEX(ChartData!$E$12:$AH$25,ComparatorResults!$O$2-1,ComparatorResults!B9),"#0%"),IF($O$3="MEAN",TEXT(INDEX(ChartData!$E$12:$AH$25,ComparatorResults!$O$2-1,ComparatorResults!B9),"#.0"),IF($O$3="Cases",TEXT(INDEX(ChartData!$E$12:$AH$25,ComparatorResults!$O$2-1,ComparatorResults!B9),"#,###"),IF($O$3="..",".."))))</f>
        <v>..</v>
      </c>
      <c r="P9" s="115" t="str">
        <f>IF($P$3="PCT",TEXT(INDEX(ChartData!$E$12:$AH$25,ComparatorResults!$P$2-1,ComparatorResults!B9),"#0%"),IF($P$3="MEAN",TEXT(INDEX(ChartData!$E$12:$AH$25,ComparatorResults!$P$2-1,ComparatorResults!B9),"#.0"),IF($P$3="Cases",TEXT(INDEX(ChartData!$E$12:$AH$25,ComparatorResults!$P$2-1,ComparatorResults!B9),"#,###"),IF($P$3="..",".."))))</f>
        <v>..</v>
      </c>
      <c r="Q9" s="115" t="str">
        <f>IF($Q$3="PCT",TEXT(INDEX(ChartData!$E$12:$AH$25,ComparatorResults!$Q$2-1,ComparatorResults!B9),"#0%"),IF($Q$3="MEAN",TEXT(INDEX(ChartData!$E$12:$AH$25,ComparatorResults!$Q$2-1,ComparatorResults!B9),"#.0"),IF($Q$3="Cases",TEXT(INDEX(ChartData!$E$12:$AH$25,ComparatorResults!$Q$2-1,ComparatorResults!B9),"#,###"),IF($Q$3="..",".."))))</f>
        <v>..</v>
      </c>
      <c r="R9" s="116" t="str">
        <f>IF($R$3="PCT",TEXT(INDEX(ChartData!$E$12:$AH$25,ComparatorResults!$R$2-1,ComparatorResults!B9),"#0%"),IF($R$3="MEAN",TEXT(INDEX(ChartData!$E$12:$AH$25,ComparatorResults!$R$2-1,ComparatorResults!B9),"#.0"),IF($R$3="Cases",TEXT(INDEX(ChartData!$E$12:$AH$25,ComparatorResults!$R$2-1,ComparatorResults!B9),"#,###"),IF($R$3="..",".."))))</f>
        <v>..</v>
      </c>
    </row>
    <row r="10" spans="1:18" ht="24" customHeight="1" x14ac:dyDescent="0.2">
      <c r="A10" s="30">
        <v>6</v>
      </c>
      <c r="B10" s="30">
        <f ca="1">IF(ISNA(MATCH(A10,ChartData!$E$3:$AH$3,0)),A10,MATCH(A10,ChartData!$E$3:$AH$3,0))</f>
        <v>6</v>
      </c>
      <c r="C10" s="117" t="str">
        <f ca="1">IF(ISNA(HLOOKUP(A10,ChartData!$E$3:$AH$11,9,FALSE)),"..",HLOOKUP(A10,ChartData!$E$3:$AH$11,9,FALSE))</f>
        <v>..</v>
      </c>
      <c r="D10" s="118"/>
      <c r="E10" s="119" t="str">
        <f>IF($E$3="PCT",TEXT(INDEX(ChartData!$E$12:$AH$25,ComparatorResults!$E$2-1,ComparatorResults!B10),"#0%"),IF($E$3="MEAN",TEXT(INDEX(ChartData!$E$12:$AH$25,ComparatorResults!$E$2-1,ComparatorResults!B10),"#.0"),IF($E$3="Cases",TEXT(INDEX(ChartData!$E$12:$AH$25,ComparatorResults!$E$2-1,ComparatorResults!B10),"#,###"),IF($E$3="..",".."))))</f>
        <v>..</v>
      </c>
      <c r="F10" s="120" t="str">
        <f>IF($F$3="PCT",TEXT(INDEX(ChartData!$E$12:$AH$25,ComparatorResults!$F$2-1,ComparatorResults!B10),"#0%"),IF($F$3="MEAN",TEXT(INDEX(ChartData!$E$12:$AH$25,ComparatorResults!$F$2-1,ComparatorResults!B10),"#.0"),IF($F$3="Cases",TEXT(INDEX(ChartData!$E$12:$AH$25,ComparatorResults!$F$2-1,ComparatorResults!B10),"#,###"),IF($F$3="..",".."))))</f>
        <v>..</v>
      </c>
      <c r="G10" s="120" t="str">
        <f>IF($G$3="PCT",TEXT(INDEX(ChartData!$E$12:$AH$25,ComparatorResults!$G$2-1,ComparatorResults!B10),"#0%"),IF($G$3="MEAN",TEXT(INDEX(ChartData!$E$12:$AH$25,ComparatorResults!$G$2-1,ComparatorResults!B10),"#.0"),IF($G$3="Cases",TEXT(INDEX(ChartData!$E$12:$AH$25,ComparatorResults!$G$2-1,ComparatorResults!B10),"#,###"),IF($G$3="..",".."))))</f>
        <v>..</v>
      </c>
      <c r="H10" s="120" t="str">
        <f>IF($H$3="PCT",TEXT(INDEX(ChartData!$E$12:$AH$25,ComparatorResults!$H$2-1,ComparatorResults!B10),"#0%"),IF($H$3="MEAN",TEXT(INDEX(ChartData!$E$12:$AH$25,ComparatorResults!$H$2-1,ComparatorResults!B10),"#.0"),IF($H$3="Cases",TEXT(INDEX(ChartData!$E$12:$AH$25,ComparatorResults!$H$2-1,ComparatorResults!B10),"#,###"),IF($H$3="..",".."))))</f>
        <v>..</v>
      </c>
      <c r="I10" s="120" t="str">
        <f>IF($I$3="PCT",TEXT(INDEX(ChartData!$E$12:$AH$25,ComparatorResults!$I$2-1,ComparatorResults!B10),"#0%"),IF($I$3="MEAN",TEXT(INDEX(ChartData!$E$12:$AH$25,ComparatorResults!$I$2-1,ComparatorResults!B10),"#.0"),IF($I$3="Cases",TEXT(INDEX(ChartData!$E$12:$AH$25,ComparatorResults!$I$2-1,ComparatorResults!B10),"#,###"),IF($I$3="..",".."))))</f>
        <v>..</v>
      </c>
      <c r="J10" s="120" t="str">
        <f>IF($J$3="PCT",TEXT(INDEX(ChartData!$E$12:$AH$25,ComparatorResults!$J$2-1,ComparatorResults!B10),"#0%"),IF($J$3="MEAN",TEXT(INDEX(ChartData!$E$12:$AH$25,ComparatorResults!$J$2-1,ComparatorResults!B10),"#.0"),IF($J$3="Cases",TEXT(INDEX(ChartData!$E$12:$AH$25,ComparatorResults!$J$2-1,ComparatorResults!B10),"#,###"),IF($J$3="..",".."))))</f>
        <v>..</v>
      </c>
      <c r="K10" s="120" t="str">
        <f>IF($K$3="PCT",TEXT(INDEX(ChartData!$E$12:$AH$25,ComparatorResults!$K$2-1,ComparatorResults!B10),"#0%"),IF($K$3="MEAN",TEXT(INDEX(ChartData!$E$12:$AH$25,ComparatorResults!$K$2-1,ComparatorResults!B10),"#.0"),IF($K$3="Cases",TEXT(INDEX(ChartData!$E$12:$AH$25,ComparatorResults!$K$2-1,ComparatorResults!B10),"#,###"),IF($K$3="..",".."))))</f>
        <v>..</v>
      </c>
      <c r="L10" s="120" t="str">
        <f>IF($L$3="PCT",TEXT(INDEX(ChartData!$E$12:$AH$25,ComparatorResults!$L$2-1,ComparatorResults!B10),"#0%"),IF($L$3="MEAN",TEXT(INDEX(ChartData!$E$12:$AH$25,ComparatorResults!$L$2-1,ComparatorResults!B10),"#.0"),IF($L$3="Cases",TEXT(INDEX(ChartData!$E$12:$AH$25,ComparatorResults!$L$2-1,ComparatorResults!B10),"#,###"),IF($L$3="..",".."))))</f>
        <v>..</v>
      </c>
      <c r="M10" s="120" t="str">
        <f>IF($M$3="PCT",TEXT(INDEX(ChartData!$E$12:$AH$25,ComparatorResults!$M$2-1,ComparatorResults!B10),"#0%"),IF($M$3="MEAN",TEXT(INDEX(ChartData!$E$12:$AH$25,ComparatorResults!$M$2-1,ComparatorResults!B10),"#.0"),IF($M$3="Cases",TEXT(INDEX(ChartData!$E$12:$AH$25,ComparatorResults!$M$2-1,ComparatorResults!B10),"#,###"),IF($M$3="..",".."))))</f>
        <v>..</v>
      </c>
      <c r="N10" s="120" t="str">
        <f>IF($N$3="PCT",TEXT(INDEX(ChartData!$E$12:$AH$25,ComparatorResults!$N$2-1,ComparatorResults!B10),"#0%"),IF($N$3="MEAN",TEXT(INDEX(ChartData!$E$12:$AH$25,ComparatorResults!$N$2-1,ComparatorResults!B10),"#.0"),IF($N$3="Cases",TEXT(INDEX(ChartData!$E$12:$AH$25,ComparatorResults!$N$2-1,ComparatorResults!B10),"#,###"),IF($N$3="..",".."))))</f>
        <v>..</v>
      </c>
      <c r="O10" s="120" t="str">
        <f>IF($O$3="PCT",TEXT(INDEX(ChartData!$E$12:$AH$25,ComparatorResults!$O$2-1,ComparatorResults!B10),"#0%"),IF($O$3="MEAN",TEXT(INDEX(ChartData!$E$12:$AH$25,ComparatorResults!$O$2-1,ComparatorResults!B10),"#.0"),IF($O$3="Cases",TEXT(INDEX(ChartData!$E$12:$AH$25,ComparatorResults!$O$2-1,ComparatorResults!B10),"#,###"),IF($O$3="..",".."))))</f>
        <v>..</v>
      </c>
      <c r="P10" s="120" t="str">
        <f>IF($P$3="PCT",TEXT(INDEX(ChartData!$E$12:$AH$25,ComparatorResults!$P$2-1,ComparatorResults!B10),"#0%"),IF($P$3="MEAN",TEXT(INDEX(ChartData!$E$12:$AH$25,ComparatorResults!$P$2-1,ComparatorResults!B10),"#.0"),IF($P$3="Cases",TEXT(INDEX(ChartData!$E$12:$AH$25,ComparatorResults!$P$2-1,ComparatorResults!B10),"#,###"),IF($P$3="..",".."))))</f>
        <v>..</v>
      </c>
      <c r="Q10" s="120" t="str">
        <f>IF($Q$3="PCT",TEXT(INDEX(ChartData!$E$12:$AH$25,ComparatorResults!$Q$2-1,ComparatorResults!B10),"#0%"),IF($Q$3="MEAN",TEXT(INDEX(ChartData!$E$12:$AH$25,ComparatorResults!$Q$2-1,ComparatorResults!B10),"#.0"),IF($Q$3="Cases",TEXT(INDEX(ChartData!$E$12:$AH$25,ComparatorResults!$Q$2-1,ComparatorResults!B10),"#,###"),IF($Q$3="..",".."))))</f>
        <v>..</v>
      </c>
      <c r="R10" s="121" t="str">
        <f>IF($R$3="PCT",TEXT(INDEX(ChartData!$E$12:$AH$25,ComparatorResults!$R$2-1,ComparatorResults!B10),"#0%"),IF($R$3="MEAN",TEXT(INDEX(ChartData!$E$12:$AH$25,ComparatorResults!$R$2-1,ComparatorResults!B10),"#.0"),IF($R$3="Cases",TEXT(INDEX(ChartData!$E$12:$AH$25,ComparatorResults!$R$2-1,ComparatorResults!B10),"#,###"),IF($R$3="..",".."))))</f>
        <v>..</v>
      </c>
    </row>
    <row r="11" spans="1:18" ht="24" customHeight="1" x14ac:dyDescent="0.2">
      <c r="A11" s="30">
        <v>7</v>
      </c>
      <c r="B11" s="30">
        <f ca="1">IF(ISNA(MATCH(A11,ChartData!$E$3:$AH$3,0)),A11,MATCH(A11,ChartData!$E$3:$AH$3,0))</f>
        <v>7</v>
      </c>
      <c r="C11" s="122" t="str">
        <f ca="1">IF(ISNA(HLOOKUP(A11,ChartData!$E$3:$AH$11,9,FALSE)),"..",HLOOKUP(A11,ChartData!$E$3:$AH$11,9,FALSE))</f>
        <v>..</v>
      </c>
      <c r="D11" s="123"/>
      <c r="E11" s="114" t="str">
        <f>IF($E$3="PCT",TEXT(INDEX(ChartData!$E$12:$AH$25,ComparatorResults!$E$2-1,ComparatorResults!B11),"#0%"),IF($E$3="MEAN",TEXT(INDEX(ChartData!$E$12:$AH$25,ComparatorResults!$E$2-1,ComparatorResults!B11),"#.0"),IF($E$3="Cases",TEXT(INDEX(ChartData!$E$12:$AH$25,ComparatorResults!$E$2-1,ComparatorResults!B11),"#,###"),IF($E$3="..",".."))))</f>
        <v>..</v>
      </c>
      <c r="F11" s="115" t="str">
        <f>IF($F$3="PCT",TEXT(INDEX(ChartData!$E$12:$AH$25,ComparatorResults!$F$2-1,ComparatorResults!B11),"#0%"),IF($F$3="MEAN",TEXT(INDEX(ChartData!$E$12:$AH$25,ComparatorResults!$F$2-1,ComparatorResults!B11),"#.0"),IF($F$3="Cases",TEXT(INDEX(ChartData!$E$12:$AH$25,ComparatorResults!$F$2-1,ComparatorResults!B11),"#,###"),IF($F$3="..",".."))))</f>
        <v>..</v>
      </c>
      <c r="G11" s="115" t="str">
        <f>IF($G$3="PCT",TEXT(INDEX(ChartData!$E$12:$AH$25,ComparatorResults!$G$2-1,ComparatorResults!B11),"#0%"),IF($G$3="MEAN",TEXT(INDEX(ChartData!$E$12:$AH$25,ComparatorResults!$G$2-1,ComparatorResults!B11),"#.0"),IF($G$3="Cases",TEXT(INDEX(ChartData!$E$12:$AH$25,ComparatorResults!$G$2-1,ComparatorResults!B11),"#,###"),IF($G$3="..",".."))))</f>
        <v>..</v>
      </c>
      <c r="H11" s="115" t="str">
        <f>IF($H$3="PCT",TEXT(INDEX(ChartData!$E$12:$AH$25,ComparatorResults!$H$2-1,ComparatorResults!B11),"#0%"),IF($H$3="MEAN",TEXT(INDEX(ChartData!$E$12:$AH$25,ComparatorResults!$H$2-1,ComparatorResults!B11),"#.0"),IF($H$3="Cases",TEXT(INDEX(ChartData!$E$12:$AH$25,ComparatorResults!$H$2-1,ComparatorResults!B11),"#,###"),IF($H$3="..",".."))))</f>
        <v>..</v>
      </c>
      <c r="I11" s="115" t="str">
        <f>IF($I$3="PCT",TEXT(INDEX(ChartData!$E$12:$AH$25,ComparatorResults!$I$2-1,ComparatorResults!B11),"#0%"),IF($I$3="MEAN",TEXT(INDEX(ChartData!$E$12:$AH$25,ComparatorResults!$I$2-1,ComparatorResults!B11),"#.0"),IF($I$3="Cases",TEXT(INDEX(ChartData!$E$12:$AH$25,ComparatorResults!$I$2-1,ComparatorResults!B11),"#,###"),IF($I$3="..",".."))))</f>
        <v>..</v>
      </c>
      <c r="J11" s="115" t="str">
        <f>IF($J$3="PCT",TEXT(INDEX(ChartData!$E$12:$AH$25,ComparatorResults!$J$2-1,ComparatorResults!B11),"#0%"),IF($J$3="MEAN",TEXT(INDEX(ChartData!$E$12:$AH$25,ComparatorResults!$J$2-1,ComparatorResults!B11),"#.0"),IF($J$3="Cases",TEXT(INDEX(ChartData!$E$12:$AH$25,ComparatorResults!$J$2-1,ComparatorResults!B11),"#,###"),IF($J$3="..",".."))))</f>
        <v>..</v>
      </c>
      <c r="K11" s="115" t="str">
        <f>IF($K$3="PCT",TEXT(INDEX(ChartData!$E$12:$AH$25,ComparatorResults!$K$2-1,ComparatorResults!B11),"#0%"),IF($K$3="MEAN",TEXT(INDEX(ChartData!$E$12:$AH$25,ComparatorResults!$K$2-1,ComparatorResults!B11),"#.0"),IF($K$3="Cases",TEXT(INDEX(ChartData!$E$12:$AH$25,ComparatorResults!$K$2-1,ComparatorResults!B11),"#,###"),IF($K$3="..",".."))))</f>
        <v>..</v>
      </c>
      <c r="L11" s="115" t="str">
        <f>IF($L$3="PCT",TEXT(INDEX(ChartData!$E$12:$AH$25,ComparatorResults!$L$2-1,ComparatorResults!B11),"#0%"),IF($L$3="MEAN",TEXT(INDEX(ChartData!$E$12:$AH$25,ComparatorResults!$L$2-1,ComparatorResults!B11),"#.0"),IF($L$3="Cases",TEXT(INDEX(ChartData!$E$12:$AH$25,ComparatorResults!$L$2-1,ComparatorResults!B11),"#,###"),IF($L$3="..",".."))))</f>
        <v>..</v>
      </c>
      <c r="M11" s="115" t="str">
        <f>IF($M$3="PCT",TEXT(INDEX(ChartData!$E$12:$AH$25,ComparatorResults!$M$2-1,ComparatorResults!B11),"#0%"),IF($M$3="MEAN",TEXT(INDEX(ChartData!$E$12:$AH$25,ComparatorResults!$M$2-1,ComparatorResults!B11),"#.0"),IF($M$3="Cases",TEXT(INDEX(ChartData!$E$12:$AH$25,ComparatorResults!$M$2-1,ComparatorResults!B11),"#,###"),IF($M$3="..",".."))))</f>
        <v>..</v>
      </c>
      <c r="N11" s="115" t="str">
        <f>IF($N$3="PCT",TEXT(INDEX(ChartData!$E$12:$AH$25,ComparatorResults!$N$2-1,ComparatorResults!B11),"#0%"),IF($N$3="MEAN",TEXT(INDEX(ChartData!$E$12:$AH$25,ComparatorResults!$N$2-1,ComparatorResults!B11),"#.0"),IF($N$3="Cases",TEXT(INDEX(ChartData!$E$12:$AH$25,ComparatorResults!$N$2-1,ComparatorResults!B11),"#,###"),IF($N$3="..",".."))))</f>
        <v>..</v>
      </c>
      <c r="O11" s="115" t="str">
        <f>IF($O$3="PCT",TEXT(INDEX(ChartData!$E$12:$AH$25,ComparatorResults!$O$2-1,ComparatorResults!B11),"#0%"),IF($O$3="MEAN",TEXT(INDEX(ChartData!$E$12:$AH$25,ComparatorResults!$O$2-1,ComparatorResults!B11),"#.0"),IF($O$3="Cases",TEXT(INDEX(ChartData!$E$12:$AH$25,ComparatorResults!$O$2-1,ComparatorResults!B11),"#,###"),IF($O$3="..",".."))))</f>
        <v>..</v>
      </c>
      <c r="P11" s="115" t="str">
        <f>IF($P$3="PCT",TEXT(INDEX(ChartData!$E$12:$AH$25,ComparatorResults!$P$2-1,ComparatorResults!B11),"#0%"),IF($P$3="MEAN",TEXT(INDEX(ChartData!$E$12:$AH$25,ComparatorResults!$P$2-1,ComparatorResults!B11),"#.0"),IF($P$3="Cases",TEXT(INDEX(ChartData!$E$12:$AH$25,ComparatorResults!$P$2-1,ComparatorResults!B11),"#,###"),IF($P$3="..",".."))))</f>
        <v>..</v>
      </c>
      <c r="Q11" s="115" t="str">
        <f>IF($Q$3="PCT",TEXT(INDEX(ChartData!$E$12:$AH$25,ComparatorResults!$Q$2-1,ComparatorResults!B11),"#0%"),IF($Q$3="MEAN",TEXT(INDEX(ChartData!$E$12:$AH$25,ComparatorResults!$Q$2-1,ComparatorResults!B11),"#.0"),IF($Q$3="Cases",TEXT(INDEX(ChartData!$E$12:$AH$25,ComparatorResults!$Q$2-1,ComparatorResults!B11),"#,###"),IF($Q$3="..",".."))))</f>
        <v>..</v>
      </c>
      <c r="R11" s="116" t="str">
        <f>IF($R$3="PCT",TEXT(INDEX(ChartData!$E$12:$AH$25,ComparatorResults!$R$2-1,ComparatorResults!B11),"#0%"),IF($R$3="MEAN",TEXT(INDEX(ChartData!$E$12:$AH$25,ComparatorResults!$R$2-1,ComparatorResults!B11),"#.0"),IF($R$3="Cases",TEXT(INDEX(ChartData!$E$12:$AH$25,ComparatorResults!$R$2-1,ComparatorResults!B11),"#,###"),IF($R$3="..",".."))))</f>
        <v>..</v>
      </c>
    </row>
    <row r="12" spans="1:18" ht="24" customHeight="1" x14ac:dyDescent="0.2">
      <c r="A12" s="30">
        <v>8</v>
      </c>
      <c r="B12" s="30">
        <f ca="1">IF(ISNA(MATCH(A12,ChartData!$E$3:$AH$3,0)),A12,MATCH(A12,ChartData!$E$3:$AH$3,0))</f>
        <v>8</v>
      </c>
      <c r="C12" s="117" t="str">
        <f ca="1">IF(ISNA(HLOOKUP(A12,ChartData!$E$3:$AH$11,9,FALSE)),"..",HLOOKUP(A12,ChartData!$E$3:$AH$11,9,FALSE))</f>
        <v>..</v>
      </c>
      <c r="D12" s="118"/>
      <c r="E12" s="119" t="str">
        <f>IF($E$3="PCT",TEXT(INDEX(ChartData!$E$12:$AH$25,ComparatorResults!$E$2-1,ComparatorResults!B12),"#0%"),IF($E$3="MEAN",TEXT(INDEX(ChartData!$E$12:$AH$25,ComparatorResults!$E$2-1,ComparatorResults!B12),"#.0"),IF($E$3="Cases",TEXT(INDEX(ChartData!$E$12:$AH$25,ComparatorResults!$E$2-1,ComparatorResults!B12),"#,###"),IF($E$3="..",".."))))</f>
        <v>..</v>
      </c>
      <c r="F12" s="120" t="str">
        <f>IF($F$3="PCT",TEXT(INDEX(ChartData!$E$12:$AH$25,ComparatorResults!$F$2-1,ComparatorResults!B12),"#0%"),IF($F$3="MEAN",TEXT(INDEX(ChartData!$E$12:$AH$25,ComparatorResults!$F$2-1,ComparatorResults!B12),"#.0"),IF($F$3="Cases",TEXT(INDEX(ChartData!$E$12:$AH$25,ComparatorResults!$F$2-1,ComparatorResults!B12),"#,###"),IF($F$3="..",".."))))</f>
        <v>..</v>
      </c>
      <c r="G12" s="120" t="str">
        <f>IF($G$3="PCT",TEXT(INDEX(ChartData!$E$12:$AH$25,ComparatorResults!$G$2-1,ComparatorResults!B12),"#0%"),IF($G$3="MEAN",TEXT(INDEX(ChartData!$E$12:$AH$25,ComparatorResults!$G$2-1,ComparatorResults!B12),"#.0"),IF($G$3="Cases",TEXT(INDEX(ChartData!$E$12:$AH$25,ComparatorResults!$G$2-1,ComparatorResults!B12),"#,###"),IF($G$3="..",".."))))</f>
        <v>..</v>
      </c>
      <c r="H12" s="120" t="str">
        <f>IF($H$3="PCT",TEXT(INDEX(ChartData!$E$12:$AH$25,ComparatorResults!$H$2-1,ComparatorResults!B12),"#0%"),IF($H$3="MEAN",TEXT(INDEX(ChartData!$E$12:$AH$25,ComparatorResults!$H$2-1,ComparatorResults!B12),"#.0"),IF($H$3="Cases",TEXT(INDEX(ChartData!$E$12:$AH$25,ComparatorResults!$H$2-1,ComparatorResults!B12),"#,###"),IF($H$3="..",".."))))</f>
        <v>..</v>
      </c>
      <c r="I12" s="120" t="str">
        <f>IF($I$3="PCT",TEXT(INDEX(ChartData!$E$12:$AH$25,ComparatorResults!$I$2-1,ComparatorResults!B12),"#0%"),IF($I$3="MEAN",TEXT(INDEX(ChartData!$E$12:$AH$25,ComparatorResults!$I$2-1,ComparatorResults!B12),"#.0"),IF($I$3="Cases",TEXT(INDEX(ChartData!$E$12:$AH$25,ComparatorResults!$I$2-1,ComparatorResults!B12),"#,###"),IF($I$3="..",".."))))</f>
        <v>..</v>
      </c>
      <c r="J12" s="120" t="str">
        <f>IF($J$3="PCT",TEXT(INDEX(ChartData!$E$12:$AH$25,ComparatorResults!$J$2-1,ComparatorResults!B12),"#0%"),IF($J$3="MEAN",TEXT(INDEX(ChartData!$E$12:$AH$25,ComparatorResults!$J$2-1,ComparatorResults!B12),"#.0"),IF($J$3="Cases",TEXT(INDEX(ChartData!$E$12:$AH$25,ComparatorResults!$J$2-1,ComparatorResults!B12),"#,###"),IF($J$3="..",".."))))</f>
        <v>..</v>
      </c>
      <c r="K12" s="120" t="str">
        <f>IF($K$3="PCT",TEXT(INDEX(ChartData!$E$12:$AH$25,ComparatorResults!$K$2-1,ComparatorResults!B12),"#0%"),IF($K$3="MEAN",TEXT(INDEX(ChartData!$E$12:$AH$25,ComparatorResults!$K$2-1,ComparatorResults!B12),"#.0"),IF($K$3="Cases",TEXT(INDEX(ChartData!$E$12:$AH$25,ComparatorResults!$K$2-1,ComparatorResults!B12),"#,###"),IF($K$3="..",".."))))</f>
        <v>..</v>
      </c>
      <c r="L12" s="120" t="str">
        <f>IF($L$3="PCT",TEXT(INDEX(ChartData!$E$12:$AH$25,ComparatorResults!$L$2-1,ComparatorResults!B12),"#0%"),IF($L$3="MEAN",TEXT(INDEX(ChartData!$E$12:$AH$25,ComparatorResults!$L$2-1,ComparatorResults!B12),"#.0"),IF($L$3="Cases",TEXT(INDEX(ChartData!$E$12:$AH$25,ComparatorResults!$L$2-1,ComparatorResults!B12),"#,###"),IF($L$3="..",".."))))</f>
        <v>..</v>
      </c>
      <c r="M12" s="120" t="str">
        <f>IF($M$3="PCT",TEXT(INDEX(ChartData!$E$12:$AH$25,ComparatorResults!$M$2-1,ComparatorResults!B12),"#0%"),IF($M$3="MEAN",TEXT(INDEX(ChartData!$E$12:$AH$25,ComparatorResults!$M$2-1,ComparatorResults!B12),"#.0"),IF($M$3="Cases",TEXT(INDEX(ChartData!$E$12:$AH$25,ComparatorResults!$M$2-1,ComparatorResults!B12),"#,###"),IF($M$3="..",".."))))</f>
        <v>..</v>
      </c>
      <c r="N12" s="120" t="str">
        <f>IF($N$3="PCT",TEXT(INDEX(ChartData!$E$12:$AH$25,ComparatorResults!$N$2-1,ComparatorResults!B12),"#0%"),IF($N$3="MEAN",TEXT(INDEX(ChartData!$E$12:$AH$25,ComparatorResults!$N$2-1,ComparatorResults!B12),"#.0"),IF($N$3="Cases",TEXT(INDEX(ChartData!$E$12:$AH$25,ComparatorResults!$N$2-1,ComparatorResults!B12),"#,###"),IF($N$3="..",".."))))</f>
        <v>..</v>
      </c>
      <c r="O12" s="120" t="str">
        <f>IF($O$3="PCT",TEXT(INDEX(ChartData!$E$12:$AH$25,ComparatorResults!$O$2-1,ComparatorResults!B12),"#0%"),IF($O$3="MEAN",TEXT(INDEX(ChartData!$E$12:$AH$25,ComparatorResults!$O$2-1,ComparatorResults!B12),"#.0"),IF($O$3="Cases",TEXT(INDEX(ChartData!$E$12:$AH$25,ComparatorResults!$O$2-1,ComparatorResults!B12),"#,###"),IF($O$3="..",".."))))</f>
        <v>..</v>
      </c>
      <c r="P12" s="120" t="str">
        <f>IF($P$3="PCT",TEXT(INDEX(ChartData!$E$12:$AH$25,ComparatorResults!$P$2-1,ComparatorResults!B12),"#0%"),IF($P$3="MEAN",TEXT(INDEX(ChartData!$E$12:$AH$25,ComparatorResults!$P$2-1,ComparatorResults!B12),"#.0"),IF($P$3="Cases",TEXT(INDEX(ChartData!$E$12:$AH$25,ComparatorResults!$P$2-1,ComparatorResults!B12),"#,###"),IF($P$3="..",".."))))</f>
        <v>..</v>
      </c>
      <c r="Q12" s="120" t="str">
        <f>IF($Q$3="PCT",TEXT(INDEX(ChartData!$E$12:$AH$25,ComparatorResults!$Q$2-1,ComparatorResults!B12),"#0%"),IF($Q$3="MEAN",TEXT(INDEX(ChartData!$E$12:$AH$25,ComparatorResults!$Q$2-1,ComparatorResults!B12),"#.0"),IF($Q$3="Cases",TEXT(INDEX(ChartData!$E$12:$AH$25,ComparatorResults!$Q$2-1,ComparatorResults!B12),"#,###"),IF($Q$3="..",".."))))</f>
        <v>..</v>
      </c>
      <c r="R12" s="121" t="str">
        <f>IF($R$3="PCT",TEXT(INDEX(ChartData!$E$12:$AH$25,ComparatorResults!$R$2-1,ComparatorResults!B12),"#0%"),IF($R$3="MEAN",TEXT(INDEX(ChartData!$E$12:$AH$25,ComparatorResults!$R$2-1,ComparatorResults!B12),"#.0"),IF($R$3="Cases",TEXT(INDEX(ChartData!$E$12:$AH$25,ComparatorResults!$R$2-1,ComparatorResults!B12),"#,###"),IF($R$3="..",".."))))</f>
        <v>..</v>
      </c>
    </row>
    <row r="13" spans="1:18" ht="24" customHeight="1" x14ac:dyDescent="0.2">
      <c r="A13" s="30">
        <v>9</v>
      </c>
      <c r="B13" s="30">
        <f ca="1">IF(ISNA(MATCH(A13,ChartData!$E$3:$AH$3,0)),A13,MATCH(A13,ChartData!$E$3:$AH$3,0))</f>
        <v>9</v>
      </c>
      <c r="C13" s="122" t="str">
        <f ca="1">IF(ISNA(HLOOKUP(A13,ChartData!$E$3:$AH$11,9,FALSE)),"..",HLOOKUP(A13,ChartData!$E$3:$AH$11,9,FALSE))</f>
        <v>..</v>
      </c>
      <c r="D13" s="123"/>
      <c r="E13" s="114" t="str">
        <f>IF($E$3="PCT",TEXT(INDEX(ChartData!$E$12:$AH$25,ComparatorResults!$E$2-1,ComparatorResults!B13),"#0%"),IF($E$3="MEAN",TEXT(INDEX(ChartData!$E$12:$AH$25,ComparatorResults!$E$2-1,ComparatorResults!B13),"#.0"),IF($E$3="Cases",TEXT(INDEX(ChartData!$E$12:$AH$25,ComparatorResults!$E$2-1,ComparatorResults!B13),"#,###"),IF($E$3="..",".."))))</f>
        <v>..</v>
      </c>
      <c r="F13" s="115" t="str">
        <f>IF($F$3="PCT",TEXT(INDEX(ChartData!$E$12:$AH$25,ComparatorResults!$F$2-1,ComparatorResults!B13),"#0%"),IF($F$3="MEAN",TEXT(INDEX(ChartData!$E$12:$AH$25,ComparatorResults!$F$2-1,ComparatorResults!B13),"#.0"),IF($F$3="Cases",TEXT(INDEX(ChartData!$E$12:$AH$25,ComparatorResults!$F$2-1,ComparatorResults!B13),"#,###"),IF($F$3="..",".."))))</f>
        <v>..</v>
      </c>
      <c r="G13" s="115" t="str">
        <f>IF($G$3="PCT",TEXT(INDEX(ChartData!$E$12:$AH$25,ComparatorResults!$G$2-1,ComparatorResults!B13),"#0%"),IF($G$3="MEAN",TEXT(INDEX(ChartData!$E$12:$AH$25,ComparatorResults!$G$2-1,ComparatorResults!B13),"#.0"),IF($G$3="Cases",TEXT(INDEX(ChartData!$E$12:$AH$25,ComparatorResults!$G$2-1,ComparatorResults!B13),"#,###"),IF($G$3="..",".."))))</f>
        <v>..</v>
      </c>
      <c r="H13" s="115" t="str">
        <f>IF($H$3="PCT",TEXT(INDEX(ChartData!$E$12:$AH$25,ComparatorResults!$H$2-1,ComparatorResults!B13),"#0%"),IF($H$3="MEAN",TEXT(INDEX(ChartData!$E$12:$AH$25,ComparatorResults!$H$2-1,ComparatorResults!B13),"#.0"),IF($H$3="Cases",TEXT(INDEX(ChartData!$E$12:$AH$25,ComparatorResults!$H$2-1,ComparatorResults!B13),"#,###"),IF($H$3="..",".."))))</f>
        <v>..</v>
      </c>
      <c r="I13" s="115" t="str">
        <f>IF($I$3="PCT",TEXT(INDEX(ChartData!$E$12:$AH$25,ComparatorResults!$I$2-1,ComparatorResults!B13),"#0%"),IF($I$3="MEAN",TEXT(INDEX(ChartData!$E$12:$AH$25,ComparatorResults!$I$2-1,ComparatorResults!B13),"#.0"),IF($I$3="Cases",TEXT(INDEX(ChartData!$E$12:$AH$25,ComparatorResults!$I$2-1,ComparatorResults!B13),"#,###"),IF($I$3="..",".."))))</f>
        <v>..</v>
      </c>
      <c r="J13" s="115" t="str">
        <f>IF($J$3="PCT",TEXT(INDEX(ChartData!$E$12:$AH$25,ComparatorResults!$J$2-1,ComparatorResults!B13),"#0%"),IF($J$3="MEAN",TEXT(INDEX(ChartData!$E$12:$AH$25,ComparatorResults!$J$2-1,ComparatorResults!B13),"#.0"),IF($J$3="Cases",TEXT(INDEX(ChartData!$E$12:$AH$25,ComparatorResults!$J$2-1,ComparatorResults!B13),"#,###"),IF($J$3="..",".."))))</f>
        <v>..</v>
      </c>
      <c r="K13" s="115" t="str">
        <f>IF($K$3="PCT",TEXT(INDEX(ChartData!$E$12:$AH$25,ComparatorResults!$K$2-1,ComparatorResults!B13),"#0%"),IF($K$3="MEAN",TEXT(INDEX(ChartData!$E$12:$AH$25,ComparatorResults!$K$2-1,ComparatorResults!B13),"#.0"),IF($K$3="Cases",TEXT(INDEX(ChartData!$E$12:$AH$25,ComparatorResults!$K$2-1,ComparatorResults!B13),"#,###"),IF($K$3="..",".."))))</f>
        <v>..</v>
      </c>
      <c r="L13" s="115" t="str">
        <f>IF($L$3="PCT",TEXT(INDEX(ChartData!$E$12:$AH$25,ComparatorResults!$L$2-1,ComparatorResults!B13),"#0%"),IF($L$3="MEAN",TEXT(INDEX(ChartData!$E$12:$AH$25,ComparatorResults!$L$2-1,ComparatorResults!B13),"#.0"),IF($L$3="Cases",TEXT(INDEX(ChartData!$E$12:$AH$25,ComparatorResults!$L$2-1,ComparatorResults!B13),"#,###"),IF($L$3="..",".."))))</f>
        <v>..</v>
      </c>
      <c r="M13" s="115" t="str">
        <f>IF($M$3="PCT",TEXT(INDEX(ChartData!$E$12:$AH$25,ComparatorResults!$M$2-1,ComparatorResults!B13),"#0%"),IF($M$3="MEAN",TEXT(INDEX(ChartData!$E$12:$AH$25,ComparatorResults!$M$2-1,ComparatorResults!B13),"#.0"),IF($M$3="Cases",TEXT(INDEX(ChartData!$E$12:$AH$25,ComparatorResults!$M$2-1,ComparatorResults!B13),"#,###"),IF($M$3="..",".."))))</f>
        <v>..</v>
      </c>
      <c r="N13" s="115" t="str">
        <f>IF($N$3="PCT",TEXT(INDEX(ChartData!$E$12:$AH$25,ComparatorResults!$N$2-1,ComparatorResults!B13),"#0%"),IF($N$3="MEAN",TEXT(INDEX(ChartData!$E$12:$AH$25,ComparatorResults!$N$2-1,ComparatorResults!B13),"#.0"),IF($N$3="Cases",TEXT(INDEX(ChartData!$E$12:$AH$25,ComparatorResults!$N$2-1,ComparatorResults!B13),"#,###"),IF($N$3="..",".."))))</f>
        <v>..</v>
      </c>
      <c r="O13" s="115" t="str">
        <f>IF($O$3="PCT",TEXT(INDEX(ChartData!$E$12:$AH$25,ComparatorResults!$O$2-1,ComparatorResults!B13),"#0%"),IF($O$3="MEAN",TEXT(INDEX(ChartData!$E$12:$AH$25,ComparatorResults!$O$2-1,ComparatorResults!B13),"#.0"),IF($O$3="Cases",TEXT(INDEX(ChartData!$E$12:$AH$25,ComparatorResults!$O$2-1,ComparatorResults!B13),"#,###"),IF($O$3="..",".."))))</f>
        <v>..</v>
      </c>
      <c r="P13" s="115" t="str">
        <f>IF($P$3="PCT",TEXT(INDEX(ChartData!$E$12:$AH$25,ComparatorResults!$P$2-1,ComparatorResults!B13),"#0%"),IF($P$3="MEAN",TEXT(INDEX(ChartData!$E$12:$AH$25,ComparatorResults!$P$2-1,ComparatorResults!B13),"#.0"),IF($P$3="Cases",TEXT(INDEX(ChartData!$E$12:$AH$25,ComparatorResults!$P$2-1,ComparatorResults!B13),"#,###"),IF($P$3="..",".."))))</f>
        <v>..</v>
      </c>
      <c r="Q13" s="115" t="str">
        <f>IF($Q$3="PCT",TEXT(INDEX(ChartData!$E$12:$AH$25,ComparatorResults!$Q$2-1,ComparatorResults!B13),"#0%"),IF($Q$3="MEAN",TEXT(INDEX(ChartData!$E$12:$AH$25,ComparatorResults!$Q$2-1,ComparatorResults!B13),"#.0"),IF($Q$3="Cases",TEXT(INDEX(ChartData!$E$12:$AH$25,ComparatorResults!$Q$2-1,ComparatorResults!B13),"#,###"),IF($Q$3="..",".."))))</f>
        <v>..</v>
      </c>
      <c r="R13" s="116" t="str">
        <f>IF($R$3="PCT",TEXT(INDEX(ChartData!$E$12:$AH$25,ComparatorResults!$R$2-1,ComparatorResults!B13),"#0%"),IF($R$3="MEAN",TEXT(INDEX(ChartData!$E$12:$AH$25,ComparatorResults!$R$2-1,ComparatorResults!B13),"#.0"),IF($R$3="Cases",TEXT(INDEX(ChartData!$E$12:$AH$25,ComparatorResults!$R$2-1,ComparatorResults!B13),"#,###"),IF($R$3="..",".."))))</f>
        <v>..</v>
      </c>
    </row>
    <row r="14" spans="1:18" ht="24" customHeight="1" x14ac:dyDescent="0.2">
      <c r="A14" s="30">
        <v>10</v>
      </c>
      <c r="B14" s="30">
        <f ca="1">IF(ISNA(MATCH(A14,ChartData!$E$3:$AH$3,0)),A14,MATCH(A14,ChartData!$E$3:$AH$3,0))</f>
        <v>10</v>
      </c>
      <c r="C14" s="117" t="str">
        <f ca="1">IF(ISNA(HLOOKUP(A14,ChartData!$E$3:$AH$11,9,FALSE)),"..",HLOOKUP(A14,ChartData!$E$3:$AH$11,9,FALSE))</f>
        <v>..</v>
      </c>
      <c r="D14" s="118"/>
      <c r="E14" s="119" t="str">
        <f>IF($E$3="PCT",TEXT(INDEX(ChartData!$E$12:$AH$25,ComparatorResults!$E$2-1,ComparatorResults!B14),"#0%"),IF($E$3="MEAN",TEXT(INDEX(ChartData!$E$12:$AH$25,ComparatorResults!$E$2-1,ComparatorResults!B14),"#.0"),IF($E$3="Cases",TEXT(INDEX(ChartData!$E$12:$AH$25,ComparatorResults!$E$2-1,ComparatorResults!B14),"#,###"),IF($E$3="..",".."))))</f>
        <v>..</v>
      </c>
      <c r="F14" s="120" t="str">
        <f>IF($F$3="PCT",TEXT(INDEX(ChartData!$E$12:$AH$25,ComparatorResults!$F$2-1,ComparatorResults!B14),"#0%"),IF($F$3="MEAN",TEXT(INDEX(ChartData!$E$12:$AH$25,ComparatorResults!$F$2-1,ComparatorResults!B14),"#.0"),IF($F$3="Cases",TEXT(INDEX(ChartData!$E$12:$AH$25,ComparatorResults!$F$2-1,ComparatorResults!B14),"#,###"),IF($F$3="..",".."))))</f>
        <v>..</v>
      </c>
      <c r="G14" s="120" t="str">
        <f>IF($G$3="PCT",TEXT(INDEX(ChartData!$E$12:$AH$25,ComparatorResults!$G$2-1,ComparatorResults!B14),"#0%"),IF($G$3="MEAN",TEXT(INDEX(ChartData!$E$12:$AH$25,ComparatorResults!$G$2-1,ComparatorResults!B14),"#.0"),IF($G$3="Cases",TEXT(INDEX(ChartData!$E$12:$AH$25,ComparatorResults!$G$2-1,ComparatorResults!B14),"#,###"),IF($G$3="..",".."))))</f>
        <v>..</v>
      </c>
      <c r="H14" s="120" t="str">
        <f>IF($H$3="PCT",TEXT(INDEX(ChartData!$E$12:$AH$25,ComparatorResults!$H$2-1,ComparatorResults!B14),"#0%"),IF($H$3="MEAN",TEXT(INDEX(ChartData!$E$12:$AH$25,ComparatorResults!$H$2-1,ComparatorResults!B14),"#.0"),IF($H$3="Cases",TEXT(INDEX(ChartData!$E$12:$AH$25,ComparatorResults!$H$2-1,ComparatorResults!B14),"#,###"),IF($H$3="..",".."))))</f>
        <v>..</v>
      </c>
      <c r="I14" s="120" t="str">
        <f>IF($I$3="PCT",TEXT(INDEX(ChartData!$E$12:$AH$25,ComparatorResults!$I$2-1,ComparatorResults!B14),"#0%"),IF($I$3="MEAN",TEXT(INDEX(ChartData!$E$12:$AH$25,ComparatorResults!$I$2-1,ComparatorResults!B14),"#.0"),IF($I$3="Cases",TEXT(INDEX(ChartData!$E$12:$AH$25,ComparatorResults!$I$2-1,ComparatorResults!B14),"#,###"),IF($I$3="..",".."))))</f>
        <v>..</v>
      </c>
      <c r="J14" s="120" t="str">
        <f>IF($J$3="PCT",TEXT(INDEX(ChartData!$E$12:$AH$25,ComparatorResults!$J$2-1,ComparatorResults!B14),"#0%"),IF($J$3="MEAN",TEXT(INDEX(ChartData!$E$12:$AH$25,ComparatorResults!$J$2-1,ComparatorResults!B14),"#.0"),IF($J$3="Cases",TEXT(INDEX(ChartData!$E$12:$AH$25,ComparatorResults!$J$2-1,ComparatorResults!B14),"#,###"),IF($J$3="..",".."))))</f>
        <v>..</v>
      </c>
      <c r="K14" s="120" t="str">
        <f>IF($K$3="PCT",TEXT(INDEX(ChartData!$E$12:$AH$25,ComparatorResults!$K$2-1,ComparatorResults!B14),"#0%"),IF($K$3="MEAN",TEXT(INDEX(ChartData!$E$12:$AH$25,ComparatorResults!$K$2-1,ComparatorResults!B14),"#.0"),IF($K$3="Cases",TEXT(INDEX(ChartData!$E$12:$AH$25,ComparatorResults!$K$2-1,ComparatorResults!B14),"#,###"),IF($K$3="..",".."))))</f>
        <v>..</v>
      </c>
      <c r="L14" s="120" t="str">
        <f>IF($L$3="PCT",TEXT(INDEX(ChartData!$E$12:$AH$25,ComparatorResults!$L$2-1,ComparatorResults!B14),"#0%"),IF($L$3="MEAN",TEXT(INDEX(ChartData!$E$12:$AH$25,ComparatorResults!$L$2-1,ComparatorResults!B14),"#.0"),IF($L$3="Cases",TEXT(INDEX(ChartData!$E$12:$AH$25,ComparatorResults!$L$2-1,ComparatorResults!B14),"#,###"),IF($L$3="..",".."))))</f>
        <v>..</v>
      </c>
      <c r="M14" s="120" t="str">
        <f>IF($M$3="PCT",TEXT(INDEX(ChartData!$E$12:$AH$25,ComparatorResults!$M$2-1,ComparatorResults!B14),"#0%"),IF($M$3="MEAN",TEXT(INDEX(ChartData!$E$12:$AH$25,ComparatorResults!$M$2-1,ComparatorResults!B14),"#.0"),IF($M$3="Cases",TEXT(INDEX(ChartData!$E$12:$AH$25,ComparatorResults!$M$2-1,ComparatorResults!B14),"#,###"),IF($M$3="..",".."))))</f>
        <v>..</v>
      </c>
      <c r="N14" s="120" t="str">
        <f>IF($N$3="PCT",TEXT(INDEX(ChartData!$E$12:$AH$25,ComparatorResults!$N$2-1,ComparatorResults!B14),"#0%"),IF($N$3="MEAN",TEXT(INDEX(ChartData!$E$12:$AH$25,ComparatorResults!$N$2-1,ComparatorResults!B14),"#.0"),IF($N$3="Cases",TEXT(INDEX(ChartData!$E$12:$AH$25,ComparatorResults!$N$2-1,ComparatorResults!B14),"#,###"),IF($N$3="..",".."))))</f>
        <v>..</v>
      </c>
      <c r="O14" s="120" t="str">
        <f>IF($O$3="PCT",TEXT(INDEX(ChartData!$E$12:$AH$25,ComparatorResults!$O$2-1,ComparatorResults!B14),"#0%"),IF($O$3="MEAN",TEXT(INDEX(ChartData!$E$12:$AH$25,ComparatorResults!$O$2-1,ComparatorResults!B14),"#.0"),IF($O$3="Cases",TEXT(INDEX(ChartData!$E$12:$AH$25,ComparatorResults!$O$2-1,ComparatorResults!B14),"#,###"),IF($O$3="..",".."))))</f>
        <v>..</v>
      </c>
      <c r="P14" s="120" t="str">
        <f>IF($P$3="PCT",TEXT(INDEX(ChartData!$E$12:$AH$25,ComparatorResults!$P$2-1,ComparatorResults!B14),"#0%"),IF($P$3="MEAN",TEXT(INDEX(ChartData!$E$12:$AH$25,ComparatorResults!$P$2-1,ComparatorResults!B14),"#.0"),IF($P$3="Cases",TEXT(INDEX(ChartData!$E$12:$AH$25,ComparatorResults!$P$2-1,ComparatorResults!B14),"#,###"),IF($P$3="..",".."))))</f>
        <v>..</v>
      </c>
      <c r="Q14" s="120" t="str">
        <f>IF($Q$3="PCT",TEXT(INDEX(ChartData!$E$12:$AH$25,ComparatorResults!$Q$2-1,ComparatorResults!B14),"#0%"),IF($Q$3="MEAN",TEXT(INDEX(ChartData!$E$12:$AH$25,ComparatorResults!$Q$2-1,ComparatorResults!B14),"#.0"),IF($Q$3="Cases",TEXT(INDEX(ChartData!$E$12:$AH$25,ComparatorResults!$Q$2-1,ComparatorResults!B14),"#,###"),IF($Q$3="..",".."))))</f>
        <v>..</v>
      </c>
      <c r="R14" s="121" t="str">
        <f>IF($R$3="PCT",TEXT(INDEX(ChartData!$E$12:$AH$25,ComparatorResults!$R$2-1,ComparatorResults!B14),"#0%"),IF($R$3="MEAN",TEXT(INDEX(ChartData!$E$12:$AH$25,ComparatorResults!$R$2-1,ComparatorResults!B14),"#.0"),IF($R$3="Cases",TEXT(INDEX(ChartData!$E$12:$AH$25,ComparatorResults!$R$2-1,ComparatorResults!B14),"#,###"),IF($R$3="..",".."))))</f>
        <v>..</v>
      </c>
    </row>
    <row r="15" spans="1:18" ht="24" customHeight="1" x14ac:dyDescent="0.2">
      <c r="A15" s="30">
        <v>11</v>
      </c>
      <c r="B15" s="30">
        <f ca="1">IF(ISNA(MATCH(A15,ChartData!$E$3:$AH$3,0)),A15,MATCH(A15,ChartData!$E$3:$AH$3,0))</f>
        <v>11</v>
      </c>
      <c r="C15" s="122" t="str">
        <f ca="1">IF(ISNA(HLOOKUP(A15,ChartData!$E$3:$AH$11,9,FALSE)),"..",HLOOKUP(A15,ChartData!$E$3:$AH$11,9,FALSE))</f>
        <v>..</v>
      </c>
      <c r="D15" s="123"/>
      <c r="E15" s="114" t="str">
        <f>IF($E$3="PCT",TEXT(INDEX(ChartData!$E$12:$AH$25,ComparatorResults!$E$2-1,ComparatorResults!B15),"#0%"),IF($E$3="MEAN",TEXT(INDEX(ChartData!$E$12:$AH$25,ComparatorResults!$E$2-1,ComparatorResults!B15),"#.0"),IF($E$3="Cases",TEXT(INDEX(ChartData!$E$12:$AH$25,ComparatorResults!$E$2-1,ComparatorResults!B15),"#,###"),IF($E$3="..",".."))))</f>
        <v>..</v>
      </c>
      <c r="F15" s="115" t="str">
        <f>IF($F$3="PCT",TEXT(INDEX(ChartData!$E$12:$AH$25,ComparatorResults!$F$2-1,ComparatorResults!B15),"#0%"),IF($F$3="MEAN",TEXT(INDEX(ChartData!$E$12:$AH$25,ComparatorResults!$F$2-1,ComparatorResults!B15),"#.0"),IF($F$3="Cases",TEXT(INDEX(ChartData!$E$12:$AH$25,ComparatorResults!$F$2-1,ComparatorResults!B15),"#,###"),IF($F$3="..",".."))))</f>
        <v>..</v>
      </c>
      <c r="G15" s="115" t="str">
        <f>IF($G$3="PCT",TEXT(INDEX(ChartData!$E$12:$AH$25,ComparatorResults!$G$2-1,ComparatorResults!B15),"#0%"),IF($G$3="MEAN",TEXT(INDEX(ChartData!$E$12:$AH$25,ComparatorResults!$G$2-1,ComparatorResults!B15),"#.0"),IF($G$3="Cases",TEXT(INDEX(ChartData!$E$12:$AH$25,ComparatorResults!$G$2-1,ComparatorResults!B15),"#,###"),IF($G$3="..",".."))))</f>
        <v>..</v>
      </c>
      <c r="H15" s="115" t="str">
        <f>IF($H$3="PCT",TEXT(INDEX(ChartData!$E$12:$AH$25,ComparatorResults!$H$2-1,ComparatorResults!B15),"#0%"),IF($H$3="MEAN",TEXT(INDEX(ChartData!$E$12:$AH$25,ComparatorResults!$H$2-1,ComparatorResults!B15),"#.0"),IF($H$3="Cases",TEXT(INDEX(ChartData!$E$12:$AH$25,ComparatorResults!$H$2-1,ComparatorResults!B15),"#,###"),IF($H$3="..",".."))))</f>
        <v>..</v>
      </c>
      <c r="I15" s="115" t="str">
        <f>IF($I$3="PCT",TEXT(INDEX(ChartData!$E$12:$AH$25,ComparatorResults!$I$2-1,ComparatorResults!B15),"#0%"),IF($I$3="MEAN",TEXT(INDEX(ChartData!$E$12:$AH$25,ComparatorResults!$I$2-1,ComparatorResults!B15),"#.0"),IF($I$3="Cases",TEXT(INDEX(ChartData!$E$12:$AH$25,ComparatorResults!$I$2-1,ComparatorResults!B15),"#,###"),IF($I$3="..",".."))))</f>
        <v>..</v>
      </c>
      <c r="J15" s="115" t="str">
        <f>IF($J$3="PCT",TEXT(INDEX(ChartData!$E$12:$AH$25,ComparatorResults!$J$2-1,ComparatorResults!B15),"#0%"),IF($J$3="MEAN",TEXT(INDEX(ChartData!$E$12:$AH$25,ComparatorResults!$J$2-1,ComparatorResults!B15),"#.0"),IF($J$3="Cases",TEXT(INDEX(ChartData!$E$12:$AH$25,ComparatorResults!$J$2-1,ComparatorResults!B15),"#,###"),IF($J$3="..",".."))))</f>
        <v>..</v>
      </c>
      <c r="K15" s="115" t="str">
        <f>IF($K$3="PCT",TEXT(INDEX(ChartData!$E$12:$AH$25,ComparatorResults!$K$2-1,ComparatorResults!B15),"#0%"),IF($K$3="MEAN",TEXT(INDEX(ChartData!$E$12:$AH$25,ComparatorResults!$K$2-1,ComparatorResults!B15),"#.0"),IF($K$3="Cases",TEXT(INDEX(ChartData!$E$12:$AH$25,ComparatorResults!$K$2-1,ComparatorResults!B15),"#,###"),IF($K$3="..",".."))))</f>
        <v>..</v>
      </c>
      <c r="L15" s="115" t="str">
        <f>IF($L$3="PCT",TEXT(INDEX(ChartData!$E$12:$AH$25,ComparatorResults!$L$2-1,ComparatorResults!B15),"#0%"),IF($L$3="MEAN",TEXT(INDEX(ChartData!$E$12:$AH$25,ComparatorResults!$L$2-1,ComparatorResults!B15),"#.0"),IF($L$3="Cases",TEXT(INDEX(ChartData!$E$12:$AH$25,ComparatorResults!$L$2-1,ComparatorResults!B15),"#,###"),IF($L$3="..",".."))))</f>
        <v>..</v>
      </c>
      <c r="M15" s="115" t="str">
        <f>IF($M$3="PCT",TEXT(INDEX(ChartData!$E$12:$AH$25,ComparatorResults!$M$2-1,ComparatorResults!B15),"#0%"),IF($M$3="MEAN",TEXT(INDEX(ChartData!$E$12:$AH$25,ComparatorResults!$M$2-1,ComparatorResults!B15),"#.0"),IF($M$3="Cases",TEXT(INDEX(ChartData!$E$12:$AH$25,ComparatorResults!$M$2-1,ComparatorResults!B15),"#,###"),IF($M$3="..",".."))))</f>
        <v>..</v>
      </c>
      <c r="N15" s="115" t="str">
        <f>IF($N$3="PCT",TEXT(INDEX(ChartData!$E$12:$AH$25,ComparatorResults!$N$2-1,ComparatorResults!B15),"#0%"),IF($N$3="MEAN",TEXT(INDEX(ChartData!$E$12:$AH$25,ComparatorResults!$N$2-1,ComparatorResults!B15),"#.0"),IF($N$3="Cases",TEXT(INDEX(ChartData!$E$12:$AH$25,ComparatorResults!$N$2-1,ComparatorResults!B15),"#,###"),IF($N$3="..",".."))))</f>
        <v>..</v>
      </c>
      <c r="O15" s="115" t="str">
        <f>IF($O$3="PCT",TEXT(INDEX(ChartData!$E$12:$AH$25,ComparatorResults!$O$2-1,ComparatorResults!B15),"#0%"),IF($O$3="MEAN",TEXT(INDEX(ChartData!$E$12:$AH$25,ComparatorResults!$O$2-1,ComparatorResults!B15),"#.0"),IF($O$3="Cases",TEXT(INDEX(ChartData!$E$12:$AH$25,ComparatorResults!$O$2-1,ComparatorResults!B15),"#,###"),IF($O$3="..",".."))))</f>
        <v>..</v>
      </c>
      <c r="P15" s="115" t="str">
        <f>IF($P$3="PCT",TEXT(INDEX(ChartData!$E$12:$AH$25,ComparatorResults!$P$2-1,ComparatorResults!B15),"#0%"),IF($P$3="MEAN",TEXT(INDEX(ChartData!$E$12:$AH$25,ComparatorResults!$P$2-1,ComparatorResults!B15),"#.0"),IF($P$3="Cases",TEXT(INDEX(ChartData!$E$12:$AH$25,ComparatorResults!$P$2-1,ComparatorResults!B15),"#,###"),IF($P$3="..",".."))))</f>
        <v>..</v>
      </c>
      <c r="Q15" s="115" t="str">
        <f>IF($Q$3="PCT",TEXT(INDEX(ChartData!$E$12:$AH$25,ComparatorResults!$Q$2-1,ComparatorResults!B15),"#0%"),IF($Q$3="MEAN",TEXT(INDEX(ChartData!$E$12:$AH$25,ComparatorResults!$Q$2-1,ComparatorResults!B15),"#.0"),IF($Q$3="Cases",TEXT(INDEX(ChartData!$E$12:$AH$25,ComparatorResults!$Q$2-1,ComparatorResults!B15),"#,###"),IF($Q$3="..",".."))))</f>
        <v>..</v>
      </c>
      <c r="R15" s="116" t="str">
        <f>IF($R$3="PCT",TEXT(INDEX(ChartData!$E$12:$AH$25,ComparatorResults!$R$2-1,ComparatorResults!B15),"#0%"),IF($R$3="MEAN",TEXT(INDEX(ChartData!$E$12:$AH$25,ComparatorResults!$R$2-1,ComparatorResults!B15),"#.0"),IF($R$3="Cases",TEXT(INDEX(ChartData!$E$12:$AH$25,ComparatorResults!$R$2-1,ComparatorResults!B15),"#,###"),IF($R$3="..",".."))))</f>
        <v>..</v>
      </c>
    </row>
    <row r="16" spans="1:18" ht="24" customHeight="1" x14ac:dyDescent="0.2">
      <c r="A16" s="30">
        <v>12</v>
      </c>
      <c r="B16" s="30">
        <f ca="1">IF(ISNA(MATCH(A16,ChartData!$E$3:$AH$3,0)),A16,MATCH(A16,ChartData!$E$3:$AH$3,0))</f>
        <v>12</v>
      </c>
      <c r="C16" s="117" t="str">
        <f ca="1">IF(ISNA(HLOOKUP(A16,ChartData!$E$3:$AH$11,9,FALSE)),"..",HLOOKUP(A16,ChartData!$E$3:$AH$11,9,FALSE))</f>
        <v>..</v>
      </c>
      <c r="D16" s="118"/>
      <c r="E16" s="119" t="str">
        <f>IF($E$3="PCT",TEXT(INDEX(ChartData!$E$12:$AH$25,ComparatorResults!$E$2-1,ComparatorResults!B16),"#0%"),IF($E$3="MEAN",TEXT(INDEX(ChartData!$E$12:$AH$25,ComparatorResults!$E$2-1,ComparatorResults!B16),"#.0"),IF($E$3="Cases",TEXT(INDEX(ChartData!$E$12:$AH$25,ComparatorResults!$E$2-1,ComparatorResults!B16),"#,###"),IF($E$3="..",".."))))</f>
        <v>..</v>
      </c>
      <c r="F16" s="120" t="str">
        <f>IF($F$3="PCT",TEXT(INDEX(ChartData!$E$12:$AH$25,ComparatorResults!$F$2-1,ComparatorResults!B16),"#0%"),IF($F$3="MEAN",TEXT(INDEX(ChartData!$E$12:$AH$25,ComparatorResults!$F$2-1,ComparatorResults!B16),"#.0"),IF($F$3="Cases",TEXT(INDEX(ChartData!$E$12:$AH$25,ComparatorResults!$F$2-1,ComparatorResults!B16),"#,###"),IF($F$3="..",".."))))</f>
        <v>..</v>
      </c>
      <c r="G16" s="120" t="str">
        <f>IF($G$3="PCT",TEXT(INDEX(ChartData!$E$12:$AH$25,ComparatorResults!$G$2-1,ComparatorResults!B16),"#0%"),IF($G$3="MEAN",TEXT(INDEX(ChartData!$E$12:$AH$25,ComparatorResults!$G$2-1,ComparatorResults!B16),"#.0"),IF($G$3="Cases",TEXT(INDEX(ChartData!$E$12:$AH$25,ComparatorResults!$G$2-1,ComparatorResults!B16),"#,###"),IF($G$3="..",".."))))</f>
        <v>..</v>
      </c>
      <c r="H16" s="120" t="str">
        <f>IF($H$3="PCT",TEXT(INDEX(ChartData!$E$12:$AH$25,ComparatorResults!$H$2-1,ComparatorResults!B16),"#0%"),IF($H$3="MEAN",TEXT(INDEX(ChartData!$E$12:$AH$25,ComparatorResults!$H$2-1,ComparatorResults!B16),"#.0"),IF($H$3="Cases",TEXT(INDEX(ChartData!$E$12:$AH$25,ComparatorResults!$H$2-1,ComparatorResults!B16),"#,###"),IF($H$3="..",".."))))</f>
        <v>..</v>
      </c>
      <c r="I16" s="120" t="str">
        <f>IF($I$3="PCT",TEXT(INDEX(ChartData!$E$12:$AH$25,ComparatorResults!$I$2-1,ComparatorResults!B16),"#0%"),IF($I$3="MEAN",TEXT(INDEX(ChartData!$E$12:$AH$25,ComparatorResults!$I$2-1,ComparatorResults!B16),"#.0"),IF($I$3="Cases",TEXT(INDEX(ChartData!$E$12:$AH$25,ComparatorResults!$I$2-1,ComparatorResults!B16),"#,###"),IF($I$3="..",".."))))</f>
        <v>..</v>
      </c>
      <c r="J16" s="120" t="str">
        <f>IF($J$3="PCT",TEXT(INDEX(ChartData!$E$12:$AH$25,ComparatorResults!$J$2-1,ComparatorResults!B16),"#0%"),IF($J$3="MEAN",TEXT(INDEX(ChartData!$E$12:$AH$25,ComparatorResults!$J$2-1,ComparatorResults!B16),"#.0"),IF($J$3="Cases",TEXT(INDEX(ChartData!$E$12:$AH$25,ComparatorResults!$J$2-1,ComparatorResults!B16),"#,###"),IF($J$3="..",".."))))</f>
        <v>..</v>
      </c>
      <c r="K16" s="120" t="str">
        <f>IF($K$3="PCT",TEXT(INDEX(ChartData!$E$12:$AH$25,ComparatorResults!$K$2-1,ComparatorResults!B16),"#0%"),IF($K$3="MEAN",TEXT(INDEX(ChartData!$E$12:$AH$25,ComparatorResults!$K$2-1,ComparatorResults!B16),"#.0"),IF($K$3="Cases",TEXT(INDEX(ChartData!$E$12:$AH$25,ComparatorResults!$K$2-1,ComparatorResults!B16),"#,###"),IF($K$3="..",".."))))</f>
        <v>..</v>
      </c>
      <c r="L16" s="120" t="str">
        <f>IF($L$3="PCT",TEXT(INDEX(ChartData!$E$12:$AH$25,ComparatorResults!$L$2-1,ComparatorResults!B16),"#0%"),IF($L$3="MEAN",TEXT(INDEX(ChartData!$E$12:$AH$25,ComparatorResults!$L$2-1,ComparatorResults!B16),"#.0"),IF($L$3="Cases",TEXT(INDEX(ChartData!$E$12:$AH$25,ComparatorResults!$L$2-1,ComparatorResults!B16),"#,###"),IF($L$3="..",".."))))</f>
        <v>..</v>
      </c>
      <c r="M16" s="120" t="str">
        <f>IF($M$3="PCT",TEXT(INDEX(ChartData!$E$12:$AH$25,ComparatorResults!$M$2-1,ComparatorResults!B16),"#0%"),IF($M$3="MEAN",TEXT(INDEX(ChartData!$E$12:$AH$25,ComparatorResults!$M$2-1,ComparatorResults!B16),"#.0"),IF($M$3="Cases",TEXT(INDEX(ChartData!$E$12:$AH$25,ComparatorResults!$M$2-1,ComparatorResults!B16),"#,###"),IF($M$3="..",".."))))</f>
        <v>..</v>
      </c>
      <c r="N16" s="120" t="str">
        <f>IF($N$3="PCT",TEXT(INDEX(ChartData!$E$12:$AH$25,ComparatorResults!$N$2-1,ComparatorResults!B16),"#0%"),IF($N$3="MEAN",TEXT(INDEX(ChartData!$E$12:$AH$25,ComparatorResults!$N$2-1,ComparatorResults!B16),"#.0"),IF($N$3="Cases",TEXT(INDEX(ChartData!$E$12:$AH$25,ComparatorResults!$N$2-1,ComparatorResults!B16),"#,###"),IF($N$3="..",".."))))</f>
        <v>..</v>
      </c>
      <c r="O16" s="120" t="str">
        <f>IF($O$3="PCT",TEXT(INDEX(ChartData!$E$12:$AH$25,ComparatorResults!$O$2-1,ComparatorResults!B16),"#0%"),IF($O$3="MEAN",TEXT(INDEX(ChartData!$E$12:$AH$25,ComparatorResults!$O$2-1,ComparatorResults!B16),"#.0"),IF($O$3="Cases",TEXT(INDEX(ChartData!$E$12:$AH$25,ComparatorResults!$O$2-1,ComparatorResults!B16),"#,###"),IF($O$3="..",".."))))</f>
        <v>..</v>
      </c>
      <c r="P16" s="120" t="str">
        <f>IF($P$3="PCT",TEXT(INDEX(ChartData!$E$12:$AH$25,ComparatorResults!$P$2-1,ComparatorResults!B16),"#0%"),IF($P$3="MEAN",TEXT(INDEX(ChartData!$E$12:$AH$25,ComparatorResults!$P$2-1,ComparatorResults!B16),"#.0"),IF($P$3="Cases",TEXT(INDEX(ChartData!$E$12:$AH$25,ComparatorResults!$P$2-1,ComparatorResults!B16),"#,###"),IF($P$3="..",".."))))</f>
        <v>..</v>
      </c>
      <c r="Q16" s="120" t="str">
        <f>IF($Q$3="PCT",TEXT(INDEX(ChartData!$E$12:$AH$25,ComparatorResults!$Q$2-1,ComparatorResults!B16),"#0%"),IF($Q$3="MEAN",TEXT(INDEX(ChartData!$E$12:$AH$25,ComparatorResults!$Q$2-1,ComparatorResults!B16),"#.0"),IF($Q$3="Cases",TEXT(INDEX(ChartData!$E$12:$AH$25,ComparatorResults!$Q$2-1,ComparatorResults!B16),"#,###"),IF($Q$3="..",".."))))</f>
        <v>..</v>
      </c>
      <c r="R16" s="121" t="str">
        <f>IF($R$3="PCT",TEXT(INDEX(ChartData!$E$12:$AH$25,ComparatorResults!$R$2-1,ComparatorResults!B16),"#0%"),IF($R$3="MEAN",TEXT(INDEX(ChartData!$E$12:$AH$25,ComparatorResults!$R$2-1,ComparatorResults!B16),"#.0"),IF($R$3="Cases",TEXT(INDEX(ChartData!$E$12:$AH$25,ComparatorResults!$R$2-1,ComparatorResults!B16),"#,###"),IF($R$3="..",".."))))</f>
        <v>..</v>
      </c>
    </row>
    <row r="17" spans="1:18" ht="24" customHeight="1" x14ac:dyDescent="0.2">
      <c r="A17" s="30">
        <v>13</v>
      </c>
      <c r="B17" s="30">
        <f ca="1">IF(ISNA(MATCH(A17,ChartData!$E$3:$AH$3,0)),A17,MATCH(A17,ChartData!$E$3:$AH$3,0))</f>
        <v>13</v>
      </c>
      <c r="C17" s="122" t="str">
        <f ca="1">IF(ISNA(HLOOKUP(A17,ChartData!$E$3:$AH$11,9,FALSE)),"..",HLOOKUP(A17,ChartData!$E$3:$AH$11,9,FALSE))</f>
        <v>..</v>
      </c>
      <c r="D17" s="123"/>
      <c r="E17" s="114" t="str">
        <f>IF($E$3="PCT",TEXT(INDEX(ChartData!$E$12:$AH$25,ComparatorResults!$E$2-1,ComparatorResults!B17),"#0%"),IF($E$3="MEAN",TEXT(INDEX(ChartData!$E$12:$AH$25,ComparatorResults!$E$2-1,ComparatorResults!B17),"#.0"),IF($E$3="Cases",TEXT(INDEX(ChartData!$E$12:$AH$25,ComparatorResults!$E$2-1,ComparatorResults!B17),"#,###"),IF($E$3="..",".."))))</f>
        <v>..</v>
      </c>
      <c r="F17" s="115" t="str">
        <f>IF($F$3="PCT",TEXT(INDEX(ChartData!$E$12:$AH$25,ComparatorResults!$F$2-1,ComparatorResults!B17),"#0%"),IF($F$3="MEAN",TEXT(INDEX(ChartData!$E$12:$AH$25,ComparatorResults!$F$2-1,ComparatorResults!B17),"#.0"),IF($F$3="Cases",TEXT(INDEX(ChartData!$E$12:$AH$25,ComparatorResults!$F$2-1,ComparatorResults!B17),"#,###"),IF($F$3="..",".."))))</f>
        <v>..</v>
      </c>
      <c r="G17" s="115" t="str">
        <f>IF($G$3="PCT",TEXT(INDEX(ChartData!$E$12:$AH$25,ComparatorResults!$G$2-1,ComparatorResults!B17),"#0%"),IF($G$3="MEAN",TEXT(INDEX(ChartData!$E$12:$AH$25,ComparatorResults!$G$2-1,ComparatorResults!B17),"#.0"),IF($G$3="Cases",TEXT(INDEX(ChartData!$E$12:$AH$25,ComparatorResults!$G$2-1,ComparatorResults!B17),"#,###"),IF($G$3="..",".."))))</f>
        <v>..</v>
      </c>
      <c r="H17" s="115" t="str">
        <f>IF($H$3="PCT",TEXT(INDEX(ChartData!$E$12:$AH$25,ComparatorResults!$H$2-1,ComparatorResults!B17),"#0%"),IF($H$3="MEAN",TEXT(INDEX(ChartData!$E$12:$AH$25,ComparatorResults!$H$2-1,ComparatorResults!B17),"#.0"),IF($H$3="Cases",TEXT(INDEX(ChartData!$E$12:$AH$25,ComparatorResults!$H$2-1,ComparatorResults!B17),"#,###"),IF($H$3="..",".."))))</f>
        <v>..</v>
      </c>
      <c r="I17" s="115" t="str">
        <f>IF($I$3="PCT",TEXT(INDEX(ChartData!$E$12:$AH$25,ComparatorResults!$I$2-1,ComparatorResults!B17),"#0%"),IF($I$3="MEAN",TEXT(INDEX(ChartData!$E$12:$AH$25,ComparatorResults!$I$2-1,ComparatorResults!B17),"#.0"),IF($I$3="Cases",TEXT(INDEX(ChartData!$E$12:$AH$25,ComparatorResults!$I$2-1,ComparatorResults!B17),"#,###"),IF($I$3="..",".."))))</f>
        <v>..</v>
      </c>
      <c r="J17" s="115" t="str">
        <f>IF($J$3="PCT",TEXT(INDEX(ChartData!$E$12:$AH$25,ComparatorResults!$J$2-1,ComparatorResults!B17),"#0%"),IF($J$3="MEAN",TEXT(INDEX(ChartData!$E$12:$AH$25,ComparatorResults!$J$2-1,ComparatorResults!B17),"#.0"),IF($J$3="Cases",TEXT(INDEX(ChartData!$E$12:$AH$25,ComparatorResults!$J$2-1,ComparatorResults!B17),"#,###"),IF($J$3="..",".."))))</f>
        <v>..</v>
      </c>
      <c r="K17" s="115" t="str">
        <f>IF($K$3="PCT",TEXT(INDEX(ChartData!$E$12:$AH$25,ComparatorResults!$K$2-1,ComparatorResults!B17),"#0%"),IF($K$3="MEAN",TEXT(INDEX(ChartData!$E$12:$AH$25,ComparatorResults!$K$2-1,ComparatorResults!B17),"#.0"),IF($K$3="Cases",TEXT(INDEX(ChartData!$E$12:$AH$25,ComparatorResults!$K$2-1,ComparatorResults!B17),"#,###"),IF($K$3="..",".."))))</f>
        <v>..</v>
      </c>
      <c r="L17" s="115" t="str">
        <f>IF($L$3="PCT",TEXT(INDEX(ChartData!$E$12:$AH$25,ComparatorResults!$L$2-1,ComparatorResults!B17),"#0%"),IF($L$3="MEAN",TEXT(INDEX(ChartData!$E$12:$AH$25,ComparatorResults!$L$2-1,ComparatorResults!B17),"#.0"),IF($L$3="Cases",TEXT(INDEX(ChartData!$E$12:$AH$25,ComparatorResults!$L$2-1,ComparatorResults!B17),"#,###"),IF($L$3="..",".."))))</f>
        <v>..</v>
      </c>
      <c r="M17" s="115" t="str">
        <f>IF($M$3="PCT",TEXT(INDEX(ChartData!$E$12:$AH$25,ComparatorResults!$M$2-1,ComparatorResults!B17),"#0%"),IF($M$3="MEAN",TEXT(INDEX(ChartData!$E$12:$AH$25,ComparatorResults!$M$2-1,ComparatorResults!B17),"#.0"),IF($M$3="Cases",TEXT(INDEX(ChartData!$E$12:$AH$25,ComparatorResults!$M$2-1,ComparatorResults!B17),"#,###"),IF($M$3="..",".."))))</f>
        <v>..</v>
      </c>
      <c r="N17" s="115" t="str">
        <f>IF($N$3="PCT",TEXT(INDEX(ChartData!$E$12:$AH$25,ComparatorResults!$N$2-1,ComparatorResults!B17),"#0%"),IF($N$3="MEAN",TEXT(INDEX(ChartData!$E$12:$AH$25,ComparatorResults!$N$2-1,ComparatorResults!B17),"#.0"),IF($N$3="Cases",TEXT(INDEX(ChartData!$E$12:$AH$25,ComparatorResults!$N$2-1,ComparatorResults!B17),"#,###"),IF($N$3="..",".."))))</f>
        <v>..</v>
      </c>
      <c r="O17" s="115" t="str">
        <f>IF($O$3="PCT",TEXT(INDEX(ChartData!$E$12:$AH$25,ComparatorResults!$O$2-1,ComparatorResults!B17),"#0%"),IF($O$3="MEAN",TEXT(INDEX(ChartData!$E$12:$AH$25,ComparatorResults!$O$2-1,ComparatorResults!B17),"#.0"),IF($O$3="Cases",TEXT(INDEX(ChartData!$E$12:$AH$25,ComparatorResults!$O$2-1,ComparatorResults!B17),"#,###"),IF($O$3="..",".."))))</f>
        <v>..</v>
      </c>
      <c r="P17" s="115" t="str">
        <f>IF($P$3="PCT",TEXT(INDEX(ChartData!$E$12:$AH$25,ComparatorResults!$P$2-1,ComparatorResults!B17),"#0%"),IF($P$3="MEAN",TEXT(INDEX(ChartData!$E$12:$AH$25,ComparatorResults!$P$2-1,ComparatorResults!B17),"#.0"),IF($P$3="Cases",TEXT(INDEX(ChartData!$E$12:$AH$25,ComparatorResults!$P$2-1,ComparatorResults!B17),"#,###"),IF($P$3="..",".."))))</f>
        <v>..</v>
      </c>
      <c r="Q17" s="115" t="str">
        <f>IF($Q$3="PCT",TEXT(INDEX(ChartData!$E$12:$AH$25,ComparatorResults!$Q$2-1,ComparatorResults!B17),"#0%"),IF($Q$3="MEAN",TEXT(INDEX(ChartData!$E$12:$AH$25,ComparatorResults!$Q$2-1,ComparatorResults!B17),"#.0"),IF($Q$3="Cases",TEXT(INDEX(ChartData!$E$12:$AH$25,ComparatorResults!$Q$2-1,ComparatorResults!B17),"#,###"),IF($Q$3="..",".."))))</f>
        <v>..</v>
      </c>
      <c r="R17" s="116" t="str">
        <f>IF($R$3="PCT",TEXT(INDEX(ChartData!$E$12:$AH$25,ComparatorResults!$R$2-1,ComparatorResults!B17),"#0%"),IF($R$3="MEAN",TEXT(INDEX(ChartData!$E$12:$AH$25,ComparatorResults!$R$2-1,ComparatorResults!B17),"#.0"),IF($R$3="Cases",TEXT(INDEX(ChartData!$E$12:$AH$25,ComparatorResults!$R$2-1,ComparatorResults!B17),"#,###"),IF($R$3="..",".."))))</f>
        <v>..</v>
      </c>
    </row>
    <row r="18" spans="1:18" ht="24" customHeight="1" x14ac:dyDescent="0.2">
      <c r="A18" s="30">
        <v>14</v>
      </c>
      <c r="B18" s="30">
        <f ca="1">IF(ISNA(MATCH(A18,ChartData!$E$3:$AH$3,0)),A18,MATCH(A18,ChartData!$E$3:$AH$3,0))</f>
        <v>14</v>
      </c>
      <c r="C18" s="117" t="str">
        <f ca="1">IF(ISNA(HLOOKUP(A18,ChartData!$E$3:$AH$11,9,FALSE)),"..",HLOOKUP(A18,ChartData!$E$3:$AH$11,9,FALSE))</f>
        <v>..</v>
      </c>
      <c r="D18" s="118"/>
      <c r="E18" s="119" t="str">
        <f>IF($E$3="PCT",TEXT(INDEX(ChartData!$E$12:$AH$25,ComparatorResults!$E$2-1,ComparatorResults!B18),"#0%"),IF($E$3="MEAN",TEXT(INDEX(ChartData!$E$12:$AH$25,ComparatorResults!$E$2-1,ComparatorResults!B18),"#.0"),IF($E$3="Cases",TEXT(INDEX(ChartData!$E$12:$AH$25,ComparatorResults!$E$2-1,ComparatorResults!B18),"#,###"),IF($E$3="..",".."))))</f>
        <v>..</v>
      </c>
      <c r="F18" s="120" t="str">
        <f>IF($F$3="PCT",TEXT(INDEX(ChartData!$E$12:$AH$25,ComparatorResults!$F$2-1,ComparatorResults!B18),"#0%"),IF($F$3="MEAN",TEXT(INDEX(ChartData!$E$12:$AH$25,ComparatorResults!$F$2-1,ComparatorResults!B18),"#.0"),IF($F$3="Cases",TEXT(INDEX(ChartData!$E$12:$AH$25,ComparatorResults!$F$2-1,ComparatorResults!B18),"#,###"),IF($F$3="..",".."))))</f>
        <v>..</v>
      </c>
      <c r="G18" s="120" t="str">
        <f>IF($G$3="PCT",TEXT(INDEX(ChartData!$E$12:$AH$25,ComparatorResults!$G$2-1,ComparatorResults!B18),"#0%"),IF($G$3="MEAN",TEXT(INDEX(ChartData!$E$12:$AH$25,ComparatorResults!$G$2-1,ComparatorResults!B18),"#.0"),IF($G$3="Cases",TEXT(INDEX(ChartData!$E$12:$AH$25,ComparatorResults!$G$2-1,ComparatorResults!B18),"#,###"),IF($G$3="..",".."))))</f>
        <v>..</v>
      </c>
      <c r="H18" s="120" t="str">
        <f>IF($H$3="PCT",TEXT(INDEX(ChartData!$E$12:$AH$25,ComparatorResults!$H$2-1,ComparatorResults!B18),"#0%"),IF($H$3="MEAN",TEXT(INDEX(ChartData!$E$12:$AH$25,ComparatorResults!$H$2-1,ComparatorResults!B18),"#.0"),IF($H$3="Cases",TEXT(INDEX(ChartData!$E$12:$AH$25,ComparatorResults!$H$2-1,ComparatorResults!B18),"#,###"),IF($H$3="..",".."))))</f>
        <v>..</v>
      </c>
      <c r="I18" s="120" t="str">
        <f>IF($I$3="PCT",TEXT(INDEX(ChartData!$E$12:$AH$25,ComparatorResults!$I$2-1,ComparatorResults!B18),"#0%"),IF($I$3="MEAN",TEXT(INDEX(ChartData!$E$12:$AH$25,ComparatorResults!$I$2-1,ComparatorResults!B18),"#.0"),IF($I$3="Cases",TEXT(INDEX(ChartData!$E$12:$AH$25,ComparatorResults!$I$2-1,ComparatorResults!B18),"#,###"),IF($I$3="..",".."))))</f>
        <v>..</v>
      </c>
      <c r="J18" s="120" t="str">
        <f>IF($J$3="PCT",TEXT(INDEX(ChartData!$E$12:$AH$25,ComparatorResults!$J$2-1,ComparatorResults!B18),"#0%"),IF($J$3="MEAN",TEXT(INDEX(ChartData!$E$12:$AH$25,ComparatorResults!$J$2-1,ComparatorResults!B18),"#.0"),IF($J$3="Cases",TEXT(INDEX(ChartData!$E$12:$AH$25,ComparatorResults!$J$2-1,ComparatorResults!B18),"#,###"),IF($J$3="..",".."))))</f>
        <v>..</v>
      </c>
      <c r="K18" s="120" t="str">
        <f>IF($K$3="PCT",TEXT(INDEX(ChartData!$E$12:$AH$25,ComparatorResults!$K$2-1,ComparatorResults!B18),"#0%"),IF($K$3="MEAN",TEXT(INDEX(ChartData!$E$12:$AH$25,ComparatorResults!$K$2-1,ComparatorResults!B18),"#.0"),IF($K$3="Cases",TEXT(INDEX(ChartData!$E$12:$AH$25,ComparatorResults!$K$2-1,ComparatorResults!B18),"#,###"),IF($K$3="..",".."))))</f>
        <v>..</v>
      </c>
      <c r="L18" s="120" t="str">
        <f>IF($L$3="PCT",TEXT(INDEX(ChartData!$E$12:$AH$25,ComparatorResults!$L$2-1,ComparatorResults!B18),"#0%"),IF($L$3="MEAN",TEXT(INDEX(ChartData!$E$12:$AH$25,ComparatorResults!$L$2-1,ComparatorResults!B18),"#.0"),IF($L$3="Cases",TEXT(INDEX(ChartData!$E$12:$AH$25,ComparatorResults!$L$2-1,ComparatorResults!B18),"#,###"),IF($L$3="..",".."))))</f>
        <v>..</v>
      </c>
      <c r="M18" s="120" t="str">
        <f>IF($M$3="PCT",TEXT(INDEX(ChartData!$E$12:$AH$25,ComparatorResults!$M$2-1,ComparatorResults!B18),"#0%"),IF($M$3="MEAN",TEXT(INDEX(ChartData!$E$12:$AH$25,ComparatorResults!$M$2-1,ComparatorResults!B18),"#.0"),IF($M$3="Cases",TEXT(INDEX(ChartData!$E$12:$AH$25,ComparatorResults!$M$2-1,ComparatorResults!B18),"#,###"),IF($M$3="..",".."))))</f>
        <v>..</v>
      </c>
      <c r="N18" s="120" t="str">
        <f>IF($N$3="PCT",TEXT(INDEX(ChartData!$E$12:$AH$25,ComparatorResults!$N$2-1,ComparatorResults!B18),"#0%"),IF($N$3="MEAN",TEXT(INDEX(ChartData!$E$12:$AH$25,ComparatorResults!$N$2-1,ComparatorResults!B18),"#.0"),IF($N$3="Cases",TEXT(INDEX(ChartData!$E$12:$AH$25,ComparatorResults!$N$2-1,ComparatorResults!B18),"#,###"),IF($N$3="..",".."))))</f>
        <v>..</v>
      </c>
      <c r="O18" s="120" t="str">
        <f>IF($O$3="PCT",TEXT(INDEX(ChartData!$E$12:$AH$25,ComparatorResults!$O$2-1,ComparatorResults!B18),"#0%"),IF($O$3="MEAN",TEXT(INDEX(ChartData!$E$12:$AH$25,ComparatorResults!$O$2-1,ComparatorResults!B18),"#.0"),IF($O$3="Cases",TEXT(INDEX(ChartData!$E$12:$AH$25,ComparatorResults!$O$2-1,ComparatorResults!B18),"#,###"),IF($O$3="..",".."))))</f>
        <v>..</v>
      </c>
      <c r="P18" s="120" t="str">
        <f>IF($P$3="PCT",TEXT(INDEX(ChartData!$E$12:$AH$25,ComparatorResults!$P$2-1,ComparatorResults!B18),"#0%"),IF($P$3="MEAN",TEXT(INDEX(ChartData!$E$12:$AH$25,ComparatorResults!$P$2-1,ComparatorResults!B18),"#.0"),IF($P$3="Cases",TEXT(INDEX(ChartData!$E$12:$AH$25,ComparatorResults!$P$2-1,ComparatorResults!B18),"#,###"),IF($P$3="..",".."))))</f>
        <v>..</v>
      </c>
      <c r="Q18" s="120" t="str">
        <f>IF($Q$3="PCT",TEXT(INDEX(ChartData!$E$12:$AH$25,ComparatorResults!$Q$2-1,ComparatorResults!B18),"#0%"),IF($Q$3="MEAN",TEXT(INDEX(ChartData!$E$12:$AH$25,ComparatorResults!$Q$2-1,ComparatorResults!B18),"#.0"),IF($Q$3="Cases",TEXT(INDEX(ChartData!$E$12:$AH$25,ComparatorResults!$Q$2-1,ComparatorResults!B18),"#,###"),IF($Q$3="..",".."))))</f>
        <v>..</v>
      </c>
      <c r="R18" s="121" t="str">
        <f>IF($R$3="PCT",TEXT(INDEX(ChartData!$E$12:$AH$25,ComparatorResults!$R$2-1,ComparatorResults!B18),"#0%"),IF($R$3="MEAN",TEXT(INDEX(ChartData!$E$12:$AH$25,ComparatorResults!$R$2-1,ComparatorResults!B18),"#.0"),IF($R$3="Cases",TEXT(INDEX(ChartData!$E$12:$AH$25,ComparatorResults!$R$2-1,ComparatorResults!B18),"#,###"),IF($R$3="..",".."))))</f>
        <v>..</v>
      </c>
    </row>
    <row r="19" spans="1:18" ht="24" customHeight="1" x14ac:dyDescent="0.2">
      <c r="A19" s="30">
        <v>15</v>
      </c>
      <c r="B19" s="30">
        <f ca="1">IF(ISNA(MATCH(A19,ChartData!$E$3:$AH$3,0)),A19,MATCH(A19,ChartData!$E$3:$AH$3,0))</f>
        <v>15</v>
      </c>
      <c r="C19" s="122" t="str">
        <f ca="1">IF(ISNA(HLOOKUP(A19,ChartData!$E$3:$AH$11,9,FALSE)),"..",HLOOKUP(A19,ChartData!$E$3:$AH$11,9,FALSE))</f>
        <v>..</v>
      </c>
      <c r="D19" s="123"/>
      <c r="E19" s="114" t="str">
        <f>IF($E$3="PCT",TEXT(INDEX(ChartData!$E$12:$AH$25,ComparatorResults!$E$2-1,ComparatorResults!B19),"#0%"),IF($E$3="MEAN",TEXT(INDEX(ChartData!$E$12:$AH$25,ComparatorResults!$E$2-1,ComparatorResults!B19),"#.0"),IF($E$3="Cases",TEXT(INDEX(ChartData!$E$12:$AH$25,ComparatorResults!$E$2-1,ComparatorResults!B19),"#,###"),IF($E$3="..",".."))))</f>
        <v>..</v>
      </c>
      <c r="F19" s="115" t="str">
        <f>IF($F$3="PCT",TEXT(INDEX(ChartData!$E$12:$AH$25,ComparatorResults!$F$2-1,ComparatorResults!B19),"#0%"),IF($F$3="MEAN",TEXT(INDEX(ChartData!$E$12:$AH$25,ComparatorResults!$F$2-1,ComparatorResults!B19),"#.0"),IF($F$3="Cases",TEXT(INDEX(ChartData!$E$12:$AH$25,ComparatorResults!$F$2-1,ComparatorResults!B19),"#,###"),IF($F$3="..",".."))))</f>
        <v>..</v>
      </c>
      <c r="G19" s="115" t="str">
        <f>IF($G$3="PCT",TEXT(INDEX(ChartData!$E$12:$AH$25,ComparatorResults!$G$2-1,ComparatorResults!B19),"#0%"),IF($G$3="MEAN",TEXT(INDEX(ChartData!$E$12:$AH$25,ComparatorResults!$G$2-1,ComparatorResults!B19),"#.0"),IF($G$3="Cases",TEXT(INDEX(ChartData!$E$12:$AH$25,ComparatorResults!$G$2-1,ComparatorResults!B19),"#,###"),IF($G$3="..",".."))))</f>
        <v>..</v>
      </c>
      <c r="H19" s="115" t="str">
        <f>IF($H$3="PCT",TEXT(INDEX(ChartData!$E$12:$AH$25,ComparatorResults!$H$2-1,ComparatorResults!B19),"#0%"),IF($H$3="MEAN",TEXT(INDEX(ChartData!$E$12:$AH$25,ComparatorResults!$H$2-1,ComparatorResults!B19),"#.0"),IF($H$3="Cases",TEXT(INDEX(ChartData!$E$12:$AH$25,ComparatorResults!$H$2-1,ComparatorResults!B19),"#,###"),IF($H$3="..",".."))))</f>
        <v>..</v>
      </c>
      <c r="I19" s="115" t="str">
        <f>IF($I$3="PCT",TEXT(INDEX(ChartData!$E$12:$AH$25,ComparatorResults!$I$2-1,ComparatorResults!B19),"#0%"),IF($I$3="MEAN",TEXT(INDEX(ChartData!$E$12:$AH$25,ComparatorResults!$I$2-1,ComparatorResults!B19),"#.0"),IF($I$3="Cases",TEXT(INDEX(ChartData!$E$12:$AH$25,ComparatorResults!$I$2-1,ComparatorResults!B19),"#,###"),IF($I$3="..",".."))))</f>
        <v>..</v>
      </c>
      <c r="J19" s="115" t="str">
        <f>IF($J$3="PCT",TEXT(INDEX(ChartData!$E$12:$AH$25,ComparatorResults!$J$2-1,ComparatorResults!B19),"#0%"),IF($J$3="MEAN",TEXT(INDEX(ChartData!$E$12:$AH$25,ComparatorResults!$J$2-1,ComparatorResults!B19),"#.0"),IF($J$3="Cases",TEXT(INDEX(ChartData!$E$12:$AH$25,ComparatorResults!$J$2-1,ComparatorResults!B19),"#,###"),IF($J$3="..",".."))))</f>
        <v>..</v>
      </c>
      <c r="K19" s="115" t="str">
        <f>IF($K$3="PCT",TEXT(INDEX(ChartData!$E$12:$AH$25,ComparatorResults!$K$2-1,ComparatorResults!B19),"#0%"),IF($K$3="MEAN",TEXT(INDEX(ChartData!$E$12:$AH$25,ComparatorResults!$K$2-1,ComparatorResults!B19),"#.0"),IF($K$3="Cases",TEXT(INDEX(ChartData!$E$12:$AH$25,ComparatorResults!$K$2-1,ComparatorResults!B19),"#,###"),IF($K$3="..",".."))))</f>
        <v>..</v>
      </c>
      <c r="L19" s="115" t="str">
        <f>IF($L$3="PCT",TEXT(INDEX(ChartData!$E$12:$AH$25,ComparatorResults!$L$2-1,ComparatorResults!B19),"#0%"),IF($L$3="MEAN",TEXT(INDEX(ChartData!$E$12:$AH$25,ComparatorResults!$L$2-1,ComparatorResults!B19),"#.0"),IF($L$3="Cases",TEXT(INDEX(ChartData!$E$12:$AH$25,ComparatorResults!$L$2-1,ComparatorResults!B19),"#,###"),IF($L$3="..",".."))))</f>
        <v>..</v>
      </c>
      <c r="M19" s="115" t="str">
        <f>IF($M$3="PCT",TEXT(INDEX(ChartData!$E$12:$AH$25,ComparatorResults!$M$2-1,ComparatorResults!B19),"#0%"),IF($M$3="MEAN",TEXT(INDEX(ChartData!$E$12:$AH$25,ComparatorResults!$M$2-1,ComparatorResults!B19),"#.0"),IF($M$3="Cases",TEXT(INDEX(ChartData!$E$12:$AH$25,ComparatorResults!$M$2-1,ComparatorResults!B19),"#,###"),IF($M$3="..",".."))))</f>
        <v>..</v>
      </c>
      <c r="N19" s="115" t="str">
        <f>IF($N$3="PCT",TEXT(INDEX(ChartData!$E$12:$AH$25,ComparatorResults!$N$2-1,ComparatorResults!B19),"#0%"),IF($N$3="MEAN",TEXT(INDEX(ChartData!$E$12:$AH$25,ComparatorResults!$N$2-1,ComparatorResults!B19),"#.0"),IF($N$3="Cases",TEXT(INDEX(ChartData!$E$12:$AH$25,ComparatorResults!$N$2-1,ComparatorResults!B19),"#,###"),IF($N$3="..",".."))))</f>
        <v>..</v>
      </c>
      <c r="O19" s="115" t="str">
        <f>IF($O$3="PCT",TEXT(INDEX(ChartData!$E$12:$AH$25,ComparatorResults!$O$2-1,ComparatorResults!B19),"#0%"),IF($O$3="MEAN",TEXT(INDEX(ChartData!$E$12:$AH$25,ComparatorResults!$O$2-1,ComparatorResults!B19),"#.0"),IF($O$3="Cases",TEXT(INDEX(ChartData!$E$12:$AH$25,ComparatorResults!$O$2-1,ComparatorResults!B19),"#,###"),IF($O$3="..",".."))))</f>
        <v>..</v>
      </c>
      <c r="P19" s="115" t="str">
        <f>IF($P$3="PCT",TEXT(INDEX(ChartData!$E$12:$AH$25,ComparatorResults!$P$2-1,ComparatorResults!B19),"#0%"),IF($P$3="MEAN",TEXT(INDEX(ChartData!$E$12:$AH$25,ComparatorResults!$P$2-1,ComparatorResults!B19),"#.0"),IF($P$3="Cases",TEXT(INDEX(ChartData!$E$12:$AH$25,ComparatorResults!$P$2-1,ComparatorResults!B19),"#,###"),IF($P$3="..",".."))))</f>
        <v>..</v>
      </c>
      <c r="Q19" s="115" t="str">
        <f>IF($Q$3="PCT",TEXT(INDEX(ChartData!$E$12:$AH$25,ComparatorResults!$Q$2-1,ComparatorResults!B19),"#0%"),IF($Q$3="MEAN",TEXT(INDEX(ChartData!$E$12:$AH$25,ComparatorResults!$Q$2-1,ComparatorResults!B19),"#.0"),IF($Q$3="Cases",TEXT(INDEX(ChartData!$E$12:$AH$25,ComparatorResults!$Q$2-1,ComparatorResults!B19),"#,###"),IF($Q$3="..",".."))))</f>
        <v>..</v>
      </c>
      <c r="R19" s="116" t="str">
        <f>IF($R$3="PCT",TEXT(INDEX(ChartData!$E$12:$AH$25,ComparatorResults!$R$2-1,ComparatorResults!B19),"#0%"),IF($R$3="MEAN",TEXT(INDEX(ChartData!$E$12:$AH$25,ComparatorResults!$R$2-1,ComparatorResults!B19),"#.0"),IF($R$3="Cases",TEXT(INDEX(ChartData!$E$12:$AH$25,ComparatorResults!$R$2-1,ComparatorResults!B19),"#,###"),IF($R$3="..",".."))))</f>
        <v>..</v>
      </c>
    </row>
    <row r="20" spans="1:18" ht="24" customHeight="1" x14ac:dyDescent="0.2">
      <c r="A20" s="30">
        <v>16</v>
      </c>
      <c r="B20" s="30">
        <f ca="1">IF(ISNA(MATCH(A20,ChartData!$E$3:$AH$3,0)),A20,MATCH(A20,ChartData!$E$3:$AH$3,0))</f>
        <v>16</v>
      </c>
      <c r="C20" s="117" t="str">
        <f ca="1">IF(ISNA(HLOOKUP(A20,ChartData!$E$3:$AH$11,9,FALSE)),"..",HLOOKUP(A20,ChartData!$E$3:$AH$11,9,FALSE))</f>
        <v>..</v>
      </c>
      <c r="D20" s="118"/>
      <c r="E20" s="119" t="str">
        <f>IF($E$3="PCT",TEXT(INDEX(ChartData!$E$12:$AH$25,ComparatorResults!$E$2-1,ComparatorResults!B20),"#0%"),IF($E$3="MEAN",TEXT(INDEX(ChartData!$E$12:$AH$25,ComparatorResults!$E$2-1,ComparatorResults!B20),"#.0"),IF($E$3="Cases",TEXT(INDEX(ChartData!$E$12:$AH$25,ComparatorResults!$E$2-1,ComparatorResults!B20),"#,###"),IF($E$3="..",".."))))</f>
        <v>..</v>
      </c>
      <c r="F20" s="120" t="str">
        <f>IF($F$3="PCT",TEXT(INDEX(ChartData!$E$12:$AH$25,ComparatorResults!$F$2-1,ComparatorResults!B20),"#0%"),IF($F$3="MEAN",TEXT(INDEX(ChartData!$E$12:$AH$25,ComparatorResults!$F$2-1,ComparatorResults!B20),"#.0"),IF($F$3="Cases",TEXT(INDEX(ChartData!$E$12:$AH$25,ComparatorResults!$F$2-1,ComparatorResults!B20),"#,###"),IF($F$3="..",".."))))</f>
        <v>..</v>
      </c>
      <c r="G20" s="120" t="str">
        <f>IF($G$3="PCT",TEXT(INDEX(ChartData!$E$12:$AH$25,ComparatorResults!$G$2-1,ComparatorResults!B20),"#0%"),IF($G$3="MEAN",TEXT(INDEX(ChartData!$E$12:$AH$25,ComparatorResults!$G$2-1,ComparatorResults!B20),"#.0"),IF($G$3="Cases",TEXT(INDEX(ChartData!$E$12:$AH$25,ComparatorResults!$G$2-1,ComparatorResults!B20),"#,###"),IF($G$3="..",".."))))</f>
        <v>..</v>
      </c>
      <c r="H20" s="120" t="str">
        <f>IF($H$3="PCT",TEXT(INDEX(ChartData!$E$12:$AH$25,ComparatorResults!$H$2-1,ComparatorResults!B20),"#0%"),IF($H$3="MEAN",TEXT(INDEX(ChartData!$E$12:$AH$25,ComparatorResults!$H$2-1,ComparatorResults!B20),"#.0"),IF($H$3="Cases",TEXT(INDEX(ChartData!$E$12:$AH$25,ComparatorResults!$H$2-1,ComparatorResults!B20),"#,###"),IF($H$3="..",".."))))</f>
        <v>..</v>
      </c>
      <c r="I20" s="120" t="str">
        <f>IF($I$3="PCT",TEXT(INDEX(ChartData!$E$12:$AH$25,ComparatorResults!$I$2-1,ComparatorResults!B20),"#0%"),IF($I$3="MEAN",TEXT(INDEX(ChartData!$E$12:$AH$25,ComparatorResults!$I$2-1,ComparatorResults!B20),"#.0"),IF($I$3="Cases",TEXT(INDEX(ChartData!$E$12:$AH$25,ComparatorResults!$I$2-1,ComparatorResults!B20),"#,###"),IF($I$3="..",".."))))</f>
        <v>..</v>
      </c>
      <c r="J20" s="120" t="str">
        <f>IF($J$3="PCT",TEXT(INDEX(ChartData!$E$12:$AH$25,ComparatorResults!$J$2-1,ComparatorResults!B20),"#0%"),IF($J$3="MEAN",TEXT(INDEX(ChartData!$E$12:$AH$25,ComparatorResults!$J$2-1,ComparatorResults!B20),"#.0"),IF($J$3="Cases",TEXT(INDEX(ChartData!$E$12:$AH$25,ComparatorResults!$J$2-1,ComparatorResults!B20),"#,###"),IF($J$3="..",".."))))</f>
        <v>..</v>
      </c>
      <c r="K20" s="120" t="str">
        <f>IF($K$3="PCT",TEXT(INDEX(ChartData!$E$12:$AH$25,ComparatorResults!$K$2-1,ComparatorResults!B20),"#0%"),IF($K$3="MEAN",TEXT(INDEX(ChartData!$E$12:$AH$25,ComparatorResults!$K$2-1,ComparatorResults!B20),"#.0"),IF($K$3="Cases",TEXT(INDEX(ChartData!$E$12:$AH$25,ComparatorResults!$K$2-1,ComparatorResults!B20),"#,###"),IF($K$3="..",".."))))</f>
        <v>..</v>
      </c>
      <c r="L20" s="120" t="str">
        <f>IF($L$3="PCT",TEXT(INDEX(ChartData!$E$12:$AH$25,ComparatorResults!$L$2-1,ComparatorResults!B20),"#0%"),IF($L$3="MEAN",TEXT(INDEX(ChartData!$E$12:$AH$25,ComparatorResults!$L$2-1,ComparatorResults!B20),"#.0"),IF($L$3="Cases",TEXT(INDEX(ChartData!$E$12:$AH$25,ComparatorResults!$L$2-1,ComparatorResults!B20),"#,###"),IF($L$3="..",".."))))</f>
        <v>..</v>
      </c>
      <c r="M20" s="120" t="str">
        <f>IF($M$3="PCT",TEXT(INDEX(ChartData!$E$12:$AH$25,ComparatorResults!$M$2-1,ComparatorResults!B20),"#0%"),IF($M$3="MEAN",TEXT(INDEX(ChartData!$E$12:$AH$25,ComparatorResults!$M$2-1,ComparatorResults!B20),"#.0"),IF($M$3="Cases",TEXT(INDEX(ChartData!$E$12:$AH$25,ComparatorResults!$M$2-1,ComparatorResults!B20),"#,###"),IF($M$3="..",".."))))</f>
        <v>..</v>
      </c>
      <c r="N20" s="120" t="str">
        <f>IF($N$3="PCT",TEXT(INDEX(ChartData!$E$12:$AH$25,ComparatorResults!$N$2-1,ComparatorResults!B20),"#0%"),IF($N$3="MEAN",TEXT(INDEX(ChartData!$E$12:$AH$25,ComparatorResults!$N$2-1,ComparatorResults!B20),"#.0"),IF($N$3="Cases",TEXT(INDEX(ChartData!$E$12:$AH$25,ComparatorResults!$N$2-1,ComparatorResults!B20),"#,###"),IF($N$3="..",".."))))</f>
        <v>..</v>
      </c>
      <c r="O20" s="120" t="str">
        <f>IF($O$3="PCT",TEXT(INDEX(ChartData!$E$12:$AH$25,ComparatorResults!$O$2-1,ComparatorResults!B20),"#0%"),IF($O$3="MEAN",TEXT(INDEX(ChartData!$E$12:$AH$25,ComparatorResults!$O$2-1,ComparatorResults!B20),"#.0"),IF($O$3="Cases",TEXT(INDEX(ChartData!$E$12:$AH$25,ComparatorResults!$O$2-1,ComparatorResults!B20),"#,###"),IF($O$3="..",".."))))</f>
        <v>..</v>
      </c>
      <c r="P20" s="120" t="str">
        <f>IF($P$3="PCT",TEXT(INDEX(ChartData!$E$12:$AH$25,ComparatorResults!$P$2-1,ComparatorResults!B20),"#0%"),IF($P$3="MEAN",TEXT(INDEX(ChartData!$E$12:$AH$25,ComparatorResults!$P$2-1,ComparatorResults!B20),"#.0"),IF($P$3="Cases",TEXT(INDEX(ChartData!$E$12:$AH$25,ComparatorResults!$P$2-1,ComparatorResults!B20),"#,###"),IF($P$3="..",".."))))</f>
        <v>..</v>
      </c>
      <c r="Q20" s="120" t="str">
        <f>IF($Q$3="PCT",TEXT(INDEX(ChartData!$E$12:$AH$25,ComparatorResults!$Q$2-1,ComparatorResults!B20),"#0%"),IF($Q$3="MEAN",TEXT(INDEX(ChartData!$E$12:$AH$25,ComparatorResults!$Q$2-1,ComparatorResults!B20),"#.0"),IF($Q$3="Cases",TEXT(INDEX(ChartData!$E$12:$AH$25,ComparatorResults!$Q$2-1,ComparatorResults!B20),"#,###"),IF($Q$3="..",".."))))</f>
        <v>..</v>
      </c>
      <c r="R20" s="121" t="str">
        <f>IF($R$3="PCT",TEXT(INDEX(ChartData!$E$12:$AH$25,ComparatorResults!$R$2-1,ComparatorResults!B20),"#0%"),IF($R$3="MEAN",TEXT(INDEX(ChartData!$E$12:$AH$25,ComparatorResults!$R$2-1,ComparatorResults!B20),"#.0"),IF($R$3="Cases",TEXT(INDEX(ChartData!$E$12:$AH$25,ComparatorResults!$R$2-1,ComparatorResults!B20),"#,###"),IF($R$3="..",".."))))</f>
        <v>..</v>
      </c>
    </row>
    <row r="21" spans="1:18" ht="24" customHeight="1" x14ac:dyDescent="0.2">
      <c r="A21" s="30">
        <v>17</v>
      </c>
      <c r="B21" s="30">
        <f ca="1">IF(ISNA(MATCH(A21,ChartData!$E$3:$AH$3,0)),A21,MATCH(A21,ChartData!$E$3:$AH$3,0))</f>
        <v>17</v>
      </c>
      <c r="C21" s="122" t="str">
        <f ca="1">IF(ISNA(HLOOKUP(A21,ChartData!$E$3:$AH$11,9,FALSE)),"..",HLOOKUP(A21,ChartData!$E$3:$AH$11,9,FALSE))</f>
        <v>..</v>
      </c>
      <c r="D21" s="123"/>
      <c r="E21" s="114" t="str">
        <f>IF($E$3="PCT",TEXT(INDEX(ChartData!$E$12:$AH$25,ComparatorResults!$E$2-1,ComparatorResults!B21),"#0%"),IF($E$3="MEAN",TEXT(INDEX(ChartData!$E$12:$AH$25,ComparatorResults!$E$2-1,ComparatorResults!B21),"#.0"),IF($E$3="Cases",TEXT(INDEX(ChartData!$E$12:$AH$25,ComparatorResults!$E$2-1,ComparatorResults!B21),"#,###"),IF($E$3="..",".."))))</f>
        <v>..</v>
      </c>
      <c r="F21" s="115" t="str">
        <f>IF($F$3="PCT",TEXT(INDEX(ChartData!$E$12:$AH$25,ComparatorResults!$F$2-1,ComparatorResults!B21),"#0%"),IF($F$3="MEAN",TEXT(INDEX(ChartData!$E$12:$AH$25,ComparatorResults!$F$2-1,ComparatorResults!B21),"#.0"),IF($F$3="Cases",TEXT(INDEX(ChartData!$E$12:$AH$25,ComparatorResults!$F$2-1,ComparatorResults!B21),"#,###"),IF($F$3="..",".."))))</f>
        <v>..</v>
      </c>
      <c r="G21" s="115" t="str">
        <f>IF($G$3="PCT",TEXT(INDEX(ChartData!$E$12:$AH$25,ComparatorResults!$G$2-1,ComparatorResults!B21),"#0%"),IF($G$3="MEAN",TEXT(INDEX(ChartData!$E$12:$AH$25,ComparatorResults!$G$2-1,ComparatorResults!B21),"#.0"),IF($G$3="Cases",TEXT(INDEX(ChartData!$E$12:$AH$25,ComparatorResults!$G$2-1,ComparatorResults!B21),"#,###"),IF($G$3="..",".."))))</f>
        <v>..</v>
      </c>
      <c r="H21" s="115" t="str">
        <f>IF($H$3="PCT",TEXT(INDEX(ChartData!$E$12:$AH$25,ComparatorResults!$H$2-1,ComparatorResults!B21),"#0%"),IF($H$3="MEAN",TEXT(INDEX(ChartData!$E$12:$AH$25,ComparatorResults!$H$2-1,ComparatorResults!B21),"#.0"),IF($H$3="Cases",TEXT(INDEX(ChartData!$E$12:$AH$25,ComparatorResults!$H$2-1,ComparatorResults!B21),"#,###"),IF($H$3="..",".."))))</f>
        <v>..</v>
      </c>
      <c r="I21" s="115" t="str">
        <f>IF($I$3="PCT",TEXT(INDEX(ChartData!$E$12:$AH$25,ComparatorResults!$I$2-1,ComparatorResults!B21),"#0%"),IF($I$3="MEAN",TEXT(INDEX(ChartData!$E$12:$AH$25,ComparatorResults!$I$2-1,ComparatorResults!B21),"#.0"),IF($I$3="Cases",TEXT(INDEX(ChartData!$E$12:$AH$25,ComparatorResults!$I$2-1,ComparatorResults!B21),"#,###"),IF($I$3="..",".."))))</f>
        <v>..</v>
      </c>
      <c r="J21" s="115" t="str">
        <f>IF($J$3="PCT",TEXT(INDEX(ChartData!$E$12:$AH$25,ComparatorResults!$J$2-1,ComparatorResults!B21),"#0%"),IF($J$3="MEAN",TEXT(INDEX(ChartData!$E$12:$AH$25,ComparatorResults!$J$2-1,ComparatorResults!B21),"#.0"),IF($J$3="Cases",TEXT(INDEX(ChartData!$E$12:$AH$25,ComparatorResults!$J$2-1,ComparatorResults!B21),"#,###"),IF($J$3="..",".."))))</f>
        <v>..</v>
      </c>
      <c r="K21" s="115" t="str">
        <f>IF($K$3="PCT",TEXT(INDEX(ChartData!$E$12:$AH$25,ComparatorResults!$K$2-1,ComparatorResults!B21),"#0%"),IF($K$3="MEAN",TEXT(INDEX(ChartData!$E$12:$AH$25,ComparatorResults!$K$2-1,ComparatorResults!B21),"#.0"),IF($K$3="Cases",TEXT(INDEX(ChartData!$E$12:$AH$25,ComparatorResults!$K$2-1,ComparatorResults!B21),"#,###"),IF($K$3="..",".."))))</f>
        <v>..</v>
      </c>
      <c r="L21" s="115" t="str">
        <f>IF($L$3="PCT",TEXT(INDEX(ChartData!$E$12:$AH$25,ComparatorResults!$L$2-1,ComparatorResults!B21),"#0%"),IF($L$3="MEAN",TEXT(INDEX(ChartData!$E$12:$AH$25,ComparatorResults!$L$2-1,ComparatorResults!B21),"#.0"),IF($L$3="Cases",TEXT(INDEX(ChartData!$E$12:$AH$25,ComparatorResults!$L$2-1,ComparatorResults!B21),"#,###"),IF($L$3="..",".."))))</f>
        <v>..</v>
      </c>
      <c r="M21" s="115" t="str">
        <f>IF($M$3="PCT",TEXT(INDEX(ChartData!$E$12:$AH$25,ComparatorResults!$M$2-1,ComparatorResults!B21),"#0%"),IF($M$3="MEAN",TEXT(INDEX(ChartData!$E$12:$AH$25,ComparatorResults!$M$2-1,ComparatorResults!B21),"#.0"),IF($M$3="Cases",TEXT(INDEX(ChartData!$E$12:$AH$25,ComparatorResults!$M$2-1,ComparatorResults!B21),"#,###"),IF($M$3="..",".."))))</f>
        <v>..</v>
      </c>
      <c r="N21" s="115" t="str">
        <f>IF($N$3="PCT",TEXT(INDEX(ChartData!$E$12:$AH$25,ComparatorResults!$N$2-1,ComparatorResults!B21),"#0%"),IF($N$3="MEAN",TEXT(INDEX(ChartData!$E$12:$AH$25,ComparatorResults!$N$2-1,ComparatorResults!B21),"#.0"),IF($N$3="Cases",TEXT(INDEX(ChartData!$E$12:$AH$25,ComparatorResults!$N$2-1,ComparatorResults!B21),"#,###"),IF($N$3="..",".."))))</f>
        <v>..</v>
      </c>
      <c r="O21" s="115" t="str">
        <f>IF($O$3="PCT",TEXT(INDEX(ChartData!$E$12:$AH$25,ComparatorResults!$O$2-1,ComparatorResults!B21),"#0%"),IF($O$3="MEAN",TEXT(INDEX(ChartData!$E$12:$AH$25,ComparatorResults!$O$2-1,ComparatorResults!B21),"#.0"),IF($O$3="Cases",TEXT(INDEX(ChartData!$E$12:$AH$25,ComparatorResults!$O$2-1,ComparatorResults!B21),"#,###"),IF($O$3="..",".."))))</f>
        <v>..</v>
      </c>
      <c r="P21" s="115" t="str">
        <f>IF($P$3="PCT",TEXT(INDEX(ChartData!$E$12:$AH$25,ComparatorResults!$P$2-1,ComparatorResults!B21),"#0%"),IF($P$3="MEAN",TEXT(INDEX(ChartData!$E$12:$AH$25,ComparatorResults!$P$2-1,ComparatorResults!B21),"#.0"),IF($P$3="Cases",TEXT(INDEX(ChartData!$E$12:$AH$25,ComparatorResults!$P$2-1,ComparatorResults!B21),"#,###"),IF($P$3="..",".."))))</f>
        <v>..</v>
      </c>
      <c r="Q21" s="115" t="str">
        <f>IF($Q$3="PCT",TEXT(INDEX(ChartData!$E$12:$AH$25,ComparatorResults!$Q$2-1,ComparatorResults!B21),"#0%"),IF($Q$3="MEAN",TEXT(INDEX(ChartData!$E$12:$AH$25,ComparatorResults!$Q$2-1,ComparatorResults!B21),"#.0"),IF($Q$3="Cases",TEXT(INDEX(ChartData!$E$12:$AH$25,ComparatorResults!$Q$2-1,ComparatorResults!B21),"#,###"),IF($Q$3="..",".."))))</f>
        <v>..</v>
      </c>
      <c r="R21" s="116" t="str">
        <f>IF($R$3="PCT",TEXT(INDEX(ChartData!$E$12:$AH$25,ComparatorResults!$R$2-1,ComparatorResults!B21),"#0%"),IF($R$3="MEAN",TEXT(INDEX(ChartData!$E$12:$AH$25,ComparatorResults!$R$2-1,ComparatorResults!B21),"#.0"),IF($R$3="Cases",TEXT(INDEX(ChartData!$E$12:$AH$25,ComparatorResults!$R$2-1,ComparatorResults!B21),"#,###"),IF($R$3="..",".."))))</f>
        <v>..</v>
      </c>
    </row>
    <row r="22" spans="1:18" ht="24" customHeight="1" x14ac:dyDescent="0.2">
      <c r="A22" s="30">
        <v>18</v>
      </c>
      <c r="B22" s="30">
        <f ca="1">IF(ISNA(MATCH(A22,ChartData!$E$3:$AH$3,0)),A22,MATCH(A22,ChartData!$E$3:$AH$3,0))</f>
        <v>18</v>
      </c>
      <c r="C22" s="117" t="str">
        <f ca="1">IF(ISNA(HLOOKUP(A22,ChartData!$E$3:$AH$11,9,FALSE)),"..",HLOOKUP(A22,ChartData!$E$3:$AH$11,9,FALSE))</f>
        <v>..</v>
      </c>
      <c r="D22" s="118"/>
      <c r="E22" s="119" t="str">
        <f>IF($E$3="PCT",TEXT(INDEX(ChartData!$E$12:$AH$25,ComparatorResults!$E$2-1,ComparatorResults!B22),"#0%"),IF($E$3="MEAN",TEXT(INDEX(ChartData!$E$12:$AH$25,ComparatorResults!$E$2-1,ComparatorResults!B22),"#.0"),IF($E$3="Cases",TEXT(INDEX(ChartData!$E$12:$AH$25,ComparatorResults!$E$2-1,ComparatorResults!B22),"#,###"),IF($E$3="..",".."))))</f>
        <v>..</v>
      </c>
      <c r="F22" s="120" t="str">
        <f>IF($F$3="PCT",TEXT(INDEX(ChartData!$E$12:$AH$25,ComparatorResults!$F$2-1,ComparatorResults!B22),"#0%"),IF($F$3="MEAN",TEXT(INDEX(ChartData!$E$12:$AH$25,ComparatorResults!$F$2-1,ComparatorResults!B22),"#.0"),IF($F$3="Cases",TEXT(INDEX(ChartData!$E$12:$AH$25,ComparatorResults!$F$2-1,ComparatorResults!B22),"#,###"),IF($F$3="..",".."))))</f>
        <v>..</v>
      </c>
      <c r="G22" s="120" t="str">
        <f>IF($G$3="PCT",TEXT(INDEX(ChartData!$E$12:$AH$25,ComparatorResults!$G$2-1,ComparatorResults!B22),"#0%"),IF($G$3="MEAN",TEXT(INDEX(ChartData!$E$12:$AH$25,ComparatorResults!$G$2-1,ComparatorResults!B22),"#.0"),IF($G$3="Cases",TEXT(INDEX(ChartData!$E$12:$AH$25,ComparatorResults!$G$2-1,ComparatorResults!B22),"#,###"),IF($G$3="..",".."))))</f>
        <v>..</v>
      </c>
      <c r="H22" s="120" t="str">
        <f>IF($H$3="PCT",TEXT(INDEX(ChartData!$E$12:$AH$25,ComparatorResults!$H$2-1,ComparatorResults!B22),"#0%"),IF($H$3="MEAN",TEXT(INDEX(ChartData!$E$12:$AH$25,ComparatorResults!$H$2-1,ComparatorResults!B22),"#.0"),IF($H$3="Cases",TEXT(INDEX(ChartData!$E$12:$AH$25,ComparatorResults!$H$2-1,ComparatorResults!B22),"#,###"),IF($H$3="..",".."))))</f>
        <v>..</v>
      </c>
      <c r="I22" s="120" t="str">
        <f>IF($I$3="PCT",TEXT(INDEX(ChartData!$E$12:$AH$25,ComparatorResults!$I$2-1,ComparatorResults!B22),"#0%"),IF($I$3="MEAN",TEXT(INDEX(ChartData!$E$12:$AH$25,ComparatorResults!$I$2-1,ComparatorResults!B22),"#.0"),IF($I$3="Cases",TEXT(INDEX(ChartData!$E$12:$AH$25,ComparatorResults!$I$2-1,ComparatorResults!B22),"#,###"),IF($I$3="..",".."))))</f>
        <v>..</v>
      </c>
      <c r="J22" s="120" t="str">
        <f>IF($J$3="PCT",TEXT(INDEX(ChartData!$E$12:$AH$25,ComparatorResults!$J$2-1,ComparatorResults!B22),"#0%"),IF($J$3="MEAN",TEXT(INDEX(ChartData!$E$12:$AH$25,ComparatorResults!$J$2-1,ComparatorResults!B22),"#.0"),IF($J$3="Cases",TEXT(INDEX(ChartData!$E$12:$AH$25,ComparatorResults!$J$2-1,ComparatorResults!B22),"#,###"),IF($J$3="..",".."))))</f>
        <v>..</v>
      </c>
      <c r="K22" s="120" t="str">
        <f>IF($K$3="PCT",TEXT(INDEX(ChartData!$E$12:$AH$25,ComparatorResults!$K$2-1,ComparatorResults!B22),"#0%"),IF($K$3="MEAN",TEXT(INDEX(ChartData!$E$12:$AH$25,ComparatorResults!$K$2-1,ComparatorResults!B22),"#.0"),IF($K$3="Cases",TEXT(INDEX(ChartData!$E$12:$AH$25,ComparatorResults!$K$2-1,ComparatorResults!B22),"#,###"),IF($K$3="..",".."))))</f>
        <v>..</v>
      </c>
      <c r="L22" s="120" t="str">
        <f>IF($L$3="PCT",TEXT(INDEX(ChartData!$E$12:$AH$25,ComparatorResults!$L$2-1,ComparatorResults!B22),"#0%"),IF($L$3="MEAN",TEXT(INDEX(ChartData!$E$12:$AH$25,ComparatorResults!$L$2-1,ComparatorResults!B22),"#.0"),IF($L$3="Cases",TEXT(INDEX(ChartData!$E$12:$AH$25,ComparatorResults!$L$2-1,ComparatorResults!B22),"#,###"),IF($L$3="..",".."))))</f>
        <v>..</v>
      </c>
      <c r="M22" s="120" t="str">
        <f>IF($M$3="PCT",TEXT(INDEX(ChartData!$E$12:$AH$25,ComparatorResults!$M$2-1,ComparatorResults!B22),"#0%"),IF($M$3="MEAN",TEXT(INDEX(ChartData!$E$12:$AH$25,ComparatorResults!$M$2-1,ComparatorResults!B22),"#.0"),IF($M$3="Cases",TEXT(INDEX(ChartData!$E$12:$AH$25,ComparatorResults!$M$2-1,ComparatorResults!B22),"#,###"),IF($M$3="..",".."))))</f>
        <v>..</v>
      </c>
      <c r="N22" s="120" t="str">
        <f>IF($N$3="PCT",TEXT(INDEX(ChartData!$E$12:$AH$25,ComparatorResults!$N$2-1,ComparatorResults!B22),"#0%"),IF($N$3="MEAN",TEXT(INDEX(ChartData!$E$12:$AH$25,ComparatorResults!$N$2-1,ComparatorResults!B22),"#.0"),IF($N$3="Cases",TEXT(INDEX(ChartData!$E$12:$AH$25,ComparatorResults!$N$2-1,ComparatorResults!B22),"#,###"),IF($N$3="..",".."))))</f>
        <v>..</v>
      </c>
      <c r="O22" s="120" t="str">
        <f>IF($O$3="PCT",TEXT(INDEX(ChartData!$E$12:$AH$25,ComparatorResults!$O$2-1,ComparatorResults!B22),"#0%"),IF($O$3="MEAN",TEXT(INDEX(ChartData!$E$12:$AH$25,ComparatorResults!$O$2-1,ComparatorResults!B22),"#.0"),IF($O$3="Cases",TEXT(INDEX(ChartData!$E$12:$AH$25,ComparatorResults!$O$2-1,ComparatorResults!B22),"#,###"),IF($O$3="..",".."))))</f>
        <v>..</v>
      </c>
      <c r="P22" s="120" t="str">
        <f>IF($P$3="PCT",TEXT(INDEX(ChartData!$E$12:$AH$25,ComparatorResults!$P$2-1,ComparatorResults!B22),"#0%"),IF($P$3="MEAN",TEXT(INDEX(ChartData!$E$12:$AH$25,ComparatorResults!$P$2-1,ComparatorResults!B22),"#.0"),IF($P$3="Cases",TEXT(INDEX(ChartData!$E$12:$AH$25,ComparatorResults!$P$2-1,ComparatorResults!B22),"#,###"),IF($P$3="..",".."))))</f>
        <v>..</v>
      </c>
      <c r="Q22" s="120" t="str">
        <f>IF($Q$3="PCT",TEXT(INDEX(ChartData!$E$12:$AH$25,ComparatorResults!$Q$2-1,ComparatorResults!B22),"#0%"),IF($Q$3="MEAN",TEXT(INDEX(ChartData!$E$12:$AH$25,ComparatorResults!$Q$2-1,ComparatorResults!B22),"#.0"),IF($Q$3="Cases",TEXT(INDEX(ChartData!$E$12:$AH$25,ComparatorResults!$Q$2-1,ComparatorResults!B22),"#,###"),IF($Q$3="..",".."))))</f>
        <v>..</v>
      </c>
      <c r="R22" s="121" t="str">
        <f>IF($R$3="PCT",TEXT(INDEX(ChartData!$E$12:$AH$25,ComparatorResults!$R$2-1,ComparatorResults!B22),"#0%"),IF($R$3="MEAN",TEXT(INDEX(ChartData!$E$12:$AH$25,ComparatorResults!$R$2-1,ComparatorResults!B22),"#.0"),IF($R$3="Cases",TEXT(INDEX(ChartData!$E$12:$AH$25,ComparatorResults!$R$2-1,ComparatorResults!B22),"#,###"),IF($R$3="..",".."))))</f>
        <v>..</v>
      </c>
    </row>
    <row r="23" spans="1:18" ht="24" customHeight="1" x14ac:dyDescent="0.2">
      <c r="A23" s="30">
        <v>19</v>
      </c>
      <c r="B23" s="30">
        <f ca="1">IF(ISNA(MATCH(A23,ChartData!$E$3:$AH$3,0)),A23,MATCH(A23,ChartData!$E$3:$AH$3,0))</f>
        <v>19</v>
      </c>
      <c r="C23" s="122" t="str">
        <f ca="1">IF(ISNA(HLOOKUP(A23,ChartData!$E$3:$AH$11,9,FALSE)),"..",HLOOKUP(A23,ChartData!$E$3:$AH$11,9,FALSE))</f>
        <v>..</v>
      </c>
      <c r="D23" s="123"/>
      <c r="E23" s="114" t="str">
        <f>IF($E$3="PCT",TEXT(INDEX(ChartData!$E$12:$AH$25,ComparatorResults!$E$2-1,ComparatorResults!B23),"#0%"),IF($E$3="MEAN",TEXT(INDEX(ChartData!$E$12:$AH$25,ComparatorResults!$E$2-1,ComparatorResults!B23),"#.0"),IF($E$3="Cases",TEXT(INDEX(ChartData!$E$12:$AH$25,ComparatorResults!$E$2-1,ComparatorResults!B23),"#,###"),IF($E$3="..",".."))))</f>
        <v>..</v>
      </c>
      <c r="F23" s="115" t="str">
        <f>IF($F$3="PCT",TEXT(INDEX(ChartData!$E$12:$AH$25,ComparatorResults!$F$2-1,ComparatorResults!B23),"#0%"),IF($F$3="MEAN",TEXT(INDEX(ChartData!$E$12:$AH$25,ComparatorResults!$F$2-1,ComparatorResults!B23),"#.0"),IF($F$3="Cases",TEXT(INDEX(ChartData!$E$12:$AH$25,ComparatorResults!$F$2-1,ComparatorResults!B23),"#,###"),IF($F$3="..",".."))))</f>
        <v>..</v>
      </c>
      <c r="G23" s="115" t="str">
        <f>IF($G$3="PCT",TEXT(INDEX(ChartData!$E$12:$AH$25,ComparatorResults!$G$2-1,ComparatorResults!B23),"#0%"),IF($G$3="MEAN",TEXT(INDEX(ChartData!$E$12:$AH$25,ComparatorResults!$G$2-1,ComparatorResults!B23),"#.0"),IF($G$3="Cases",TEXT(INDEX(ChartData!$E$12:$AH$25,ComparatorResults!$G$2-1,ComparatorResults!B23),"#,###"),IF($G$3="..",".."))))</f>
        <v>..</v>
      </c>
      <c r="H23" s="115" t="str">
        <f>IF($H$3="PCT",TEXT(INDEX(ChartData!$E$12:$AH$25,ComparatorResults!$H$2-1,ComparatorResults!B23),"#0%"),IF($H$3="MEAN",TEXT(INDEX(ChartData!$E$12:$AH$25,ComparatorResults!$H$2-1,ComparatorResults!B23),"#.0"),IF($H$3="Cases",TEXT(INDEX(ChartData!$E$12:$AH$25,ComparatorResults!$H$2-1,ComparatorResults!B23),"#,###"),IF($H$3="..",".."))))</f>
        <v>..</v>
      </c>
      <c r="I23" s="115" t="str">
        <f>IF($I$3="PCT",TEXT(INDEX(ChartData!$E$12:$AH$25,ComparatorResults!$I$2-1,ComparatorResults!B23),"#0%"),IF($I$3="MEAN",TEXT(INDEX(ChartData!$E$12:$AH$25,ComparatorResults!$I$2-1,ComparatorResults!B23),"#.0"),IF($I$3="Cases",TEXT(INDEX(ChartData!$E$12:$AH$25,ComparatorResults!$I$2-1,ComparatorResults!B23),"#,###"),IF($I$3="..",".."))))</f>
        <v>..</v>
      </c>
      <c r="J23" s="115" t="str">
        <f>IF($J$3="PCT",TEXT(INDEX(ChartData!$E$12:$AH$25,ComparatorResults!$J$2-1,ComparatorResults!B23),"#0%"),IF($J$3="MEAN",TEXT(INDEX(ChartData!$E$12:$AH$25,ComparatorResults!$J$2-1,ComparatorResults!B23),"#.0"),IF($J$3="Cases",TEXT(INDEX(ChartData!$E$12:$AH$25,ComparatorResults!$J$2-1,ComparatorResults!B23),"#,###"),IF($J$3="..",".."))))</f>
        <v>..</v>
      </c>
      <c r="K23" s="115" t="str">
        <f>IF($K$3="PCT",TEXT(INDEX(ChartData!$E$12:$AH$25,ComparatorResults!$K$2-1,ComparatorResults!B23),"#0%"),IF($K$3="MEAN",TEXT(INDEX(ChartData!$E$12:$AH$25,ComparatorResults!$K$2-1,ComparatorResults!B23),"#.0"),IF($K$3="Cases",TEXT(INDEX(ChartData!$E$12:$AH$25,ComparatorResults!$K$2-1,ComparatorResults!B23),"#,###"),IF($K$3="..",".."))))</f>
        <v>..</v>
      </c>
      <c r="L23" s="115" t="str">
        <f>IF($L$3="PCT",TEXT(INDEX(ChartData!$E$12:$AH$25,ComparatorResults!$L$2-1,ComparatorResults!B23),"#0%"),IF($L$3="MEAN",TEXT(INDEX(ChartData!$E$12:$AH$25,ComparatorResults!$L$2-1,ComparatorResults!B23),"#.0"),IF($L$3="Cases",TEXT(INDEX(ChartData!$E$12:$AH$25,ComparatorResults!$L$2-1,ComparatorResults!B23),"#,###"),IF($L$3="..",".."))))</f>
        <v>..</v>
      </c>
      <c r="M23" s="115" t="str">
        <f>IF($M$3="PCT",TEXT(INDEX(ChartData!$E$12:$AH$25,ComparatorResults!$M$2-1,ComparatorResults!B23),"#0%"),IF($M$3="MEAN",TEXT(INDEX(ChartData!$E$12:$AH$25,ComparatorResults!$M$2-1,ComparatorResults!B23),"#.0"),IF($M$3="Cases",TEXT(INDEX(ChartData!$E$12:$AH$25,ComparatorResults!$M$2-1,ComparatorResults!B23),"#,###"),IF($M$3="..",".."))))</f>
        <v>..</v>
      </c>
      <c r="N23" s="115" t="str">
        <f>IF($N$3="PCT",TEXT(INDEX(ChartData!$E$12:$AH$25,ComparatorResults!$N$2-1,ComparatorResults!B23),"#0%"),IF($N$3="MEAN",TEXT(INDEX(ChartData!$E$12:$AH$25,ComparatorResults!$N$2-1,ComparatorResults!B23),"#.0"),IF($N$3="Cases",TEXT(INDEX(ChartData!$E$12:$AH$25,ComparatorResults!$N$2-1,ComparatorResults!B23),"#,###"),IF($N$3="..",".."))))</f>
        <v>..</v>
      </c>
      <c r="O23" s="115" t="str">
        <f>IF($O$3="PCT",TEXT(INDEX(ChartData!$E$12:$AH$25,ComparatorResults!$O$2-1,ComparatorResults!B23),"#0%"),IF($O$3="MEAN",TEXT(INDEX(ChartData!$E$12:$AH$25,ComparatorResults!$O$2-1,ComparatorResults!B23),"#.0"),IF($O$3="Cases",TEXT(INDEX(ChartData!$E$12:$AH$25,ComparatorResults!$O$2-1,ComparatorResults!B23),"#,###"),IF($O$3="..",".."))))</f>
        <v>..</v>
      </c>
      <c r="P23" s="115" t="str">
        <f>IF($P$3="PCT",TEXT(INDEX(ChartData!$E$12:$AH$25,ComparatorResults!$P$2-1,ComparatorResults!B23),"#0%"),IF($P$3="MEAN",TEXT(INDEX(ChartData!$E$12:$AH$25,ComparatorResults!$P$2-1,ComparatorResults!B23),"#.0"),IF($P$3="Cases",TEXT(INDEX(ChartData!$E$12:$AH$25,ComparatorResults!$P$2-1,ComparatorResults!B23),"#,###"),IF($P$3="..",".."))))</f>
        <v>..</v>
      </c>
      <c r="Q23" s="115" t="str">
        <f>IF($Q$3="PCT",TEXT(INDEX(ChartData!$E$12:$AH$25,ComparatorResults!$Q$2-1,ComparatorResults!B23),"#0%"),IF($Q$3="MEAN",TEXT(INDEX(ChartData!$E$12:$AH$25,ComparatorResults!$Q$2-1,ComparatorResults!B23),"#.0"),IF($Q$3="Cases",TEXT(INDEX(ChartData!$E$12:$AH$25,ComparatorResults!$Q$2-1,ComparatorResults!B23),"#,###"),IF($Q$3="..",".."))))</f>
        <v>..</v>
      </c>
      <c r="R23" s="116" t="str">
        <f>IF($R$3="PCT",TEXT(INDEX(ChartData!$E$12:$AH$25,ComparatorResults!$R$2-1,ComparatorResults!B23),"#0%"),IF($R$3="MEAN",TEXT(INDEX(ChartData!$E$12:$AH$25,ComparatorResults!$R$2-1,ComparatorResults!B23),"#.0"),IF($R$3="Cases",TEXT(INDEX(ChartData!$E$12:$AH$25,ComparatorResults!$R$2-1,ComparatorResults!B23),"#,###"),IF($R$3="..",".."))))</f>
        <v>..</v>
      </c>
    </row>
    <row r="24" spans="1:18" ht="24" customHeight="1" x14ac:dyDescent="0.2">
      <c r="A24" s="30">
        <v>20</v>
      </c>
      <c r="B24" s="30">
        <f ca="1">IF(ISNA(MATCH(A24,ChartData!$E$3:$AH$3,0)),A24,MATCH(A24,ChartData!$E$3:$AH$3,0))</f>
        <v>20</v>
      </c>
      <c r="C24" s="117" t="str">
        <f ca="1">IF(ISNA(HLOOKUP(A24,ChartData!$E$3:$AH$11,9,FALSE)),"..",HLOOKUP(A24,ChartData!$E$3:$AH$11,9,FALSE))</f>
        <v>..</v>
      </c>
      <c r="D24" s="124"/>
      <c r="E24" s="119" t="str">
        <f>IF($E$3="PCT",TEXT(INDEX(ChartData!$E$12:$AH$25,ComparatorResults!$E$2-1,ComparatorResults!B24),"#0%"),IF($E$3="MEAN",TEXT(INDEX(ChartData!$E$12:$AH$25,ComparatorResults!$E$2-1,ComparatorResults!B24),"#.0"),IF($E$3="Cases",TEXT(INDEX(ChartData!$E$12:$AH$25,ComparatorResults!$E$2-1,ComparatorResults!B24),"#,###"),IF($E$3="..",".."))))</f>
        <v>..</v>
      </c>
      <c r="F24" s="120" t="str">
        <f>IF($F$3="PCT",TEXT(INDEX(ChartData!$E$12:$AH$25,ComparatorResults!$F$2-1,ComparatorResults!B24),"#0%"),IF($F$3="MEAN",TEXT(INDEX(ChartData!$E$12:$AH$25,ComparatorResults!$F$2-1,ComparatorResults!B24),"#.0"),IF($F$3="Cases",TEXT(INDEX(ChartData!$E$12:$AH$25,ComparatorResults!$F$2-1,ComparatorResults!B24),"#,###"),IF($F$3="..",".."))))</f>
        <v>..</v>
      </c>
      <c r="G24" s="120" t="str">
        <f>IF($G$3="PCT",TEXT(INDEX(ChartData!$E$12:$AH$25,ComparatorResults!$G$2-1,ComparatorResults!B24),"#0%"),IF($G$3="MEAN",TEXT(INDEX(ChartData!$E$12:$AH$25,ComparatorResults!$G$2-1,ComparatorResults!B24),"#.0"),IF($G$3="Cases",TEXT(INDEX(ChartData!$E$12:$AH$25,ComparatorResults!$G$2-1,ComparatorResults!B24),"#,###"),IF($G$3="..",".."))))</f>
        <v>..</v>
      </c>
      <c r="H24" s="120" t="str">
        <f>IF($H$3="PCT",TEXT(INDEX(ChartData!$E$12:$AH$25,ComparatorResults!$H$2-1,ComparatorResults!B24),"#0%"),IF($H$3="MEAN",TEXT(INDEX(ChartData!$E$12:$AH$25,ComparatorResults!$H$2-1,ComparatorResults!B24),"#.0"),IF($H$3="Cases",TEXT(INDEX(ChartData!$E$12:$AH$25,ComparatorResults!$H$2-1,ComparatorResults!B24),"#,###"),IF($H$3="..",".."))))</f>
        <v>..</v>
      </c>
      <c r="I24" s="120" t="str">
        <f>IF($I$3="PCT",TEXT(INDEX(ChartData!$E$12:$AH$25,ComparatorResults!$I$2-1,ComparatorResults!B24),"#0%"),IF($I$3="MEAN",TEXT(INDEX(ChartData!$E$12:$AH$25,ComparatorResults!$I$2-1,ComparatorResults!B24),"#.0"),IF($I$3="Cases",TEXT(INDEX(ChartData!$E$12:$AH$25,ComparatorResults!$I$2-1,ComparatorResults!B24),"#,###"),IF($I$3="..",".."))))</f>
        <v>..</v>
      </c>
      <c r="J24" s="120" t="str">
        <f>IF($J$3="PCT",TEXT(INDEX(ChartData!$E$12:$AH$25,ComparatorResults!$J$2-1,ComparatorResults!B24),"#0%"),IF($J$3="MEAN",TEXT(INDEX(ChartData!$E$12:$AH$25,ComparatorResults!$J$2-1,ComparatorResults!B24),"#.0"),IF($J$3="Cases",TEXT(INDEX(ChartData!$E$12:$AH$25,ComparatorResults!$J$2-1,ComparatorResults!B24),"#,###"),IF($J$3="..",".."))))</f>
        <v>..</v>
      </c>
      <c r="K24" s="120" t="str">
        <f>IF($K$3="PCT",TEXT(INDEX(ChartData!$E$12:$AH$25,ComparatorResults!$K$2-1,ComparatorResults!B24),"#0%"),IF($K$3="MEAN",TEXT(INDEX(ChartData!$E$12:$AH$25,ComparatorResults!$K$2-1,ComparatorResults!B24),"#.0"),IF($K$3="Cases",TEXT(INDEX(ChartData!$E$12:$AH$25,ComparatorResults!$K$2-1,ComparatorResults!B24),"#,###"),IF($K$3="..",".."))))</f>
        <v>..</v>
      </c>
      <c r="L24" s="120" t="str">
        <f>IF($L$3="PCT",TEXT(INDEX(ChartData!$E$12:$AH$25,ComparatorResults!$L$2-1,ComparatorResults!B24),"#0%"),IF($L$3="MEAN",TEXT(INDEX(ChartData!$E$12:$AH$25,ComparatorResults!$L$2-1,ComparatorResults!B24),"#.0"),IF($L$3="Cases",TEXT(INDEX(ChartData!$E$12:$AH$25,ComparatorResults!$L$2-1,ComparatorResults!B24),"#,###"),IF($L$3="..",".."))))</f>
        <v>..</v>
      </c>
      <c r="M24" s="120" t="str">
        <f>IF($M$3="PCT",TEXT(INDEX(ChartData!$E$12:$AH$25,ComparatorResults!$M$2-1,ComparatorResults!B24),"#0%"),IF($M$3="MEAN",TEXT(INDEX(ChartData!$E$12:$AH$25,ComparatorResults!$M$2-1,ComparatorResults!B24),"#.0"),IF($M$3="Cases",TEXT(INDEX(ChartData!$E$12:$AH$25,ComparatorResults!$M$2-1,ComparatorResults!B24),"#,###"),IF($M$3="..",".."))))</f>
        <v>..</v>
      </c>
      <c r="N24" s="120" t="str">
        <f>IF($N$3="PCT",TEXT(INDEX(ChartData!$E$12:$AH$25,ComparatorResults!$N$2-1,ComparatorResults!B24),"#0%"),IF($N$3="MEAN",TEXT(INDEX(ChartData!$E$12:$AH$25,ComparatorResults!$N$2-1,ComparatorResults!B24),"#.0"),IF($N$3="Cases",TEXT(INDEX(ChartData!$E$12:$AH$25,ComparatorResults!$N$2-1,ComparatorResults!B24),"#,###"),IF($N$3="..",".."))))</f>
        <v>..</v>
      </c>
      <c r="O24" s="120" t="str">
        <f>IF($O$3="PCT",TEXT(INDEX(ChartData!$E$12:$AH$25,ComparatorResults!$O$2-1,ComparatorResults!B24),"#0%"),IF($O$3="MEAN",TEXT(INDEX(ChartData!$E$12:$AH$25,ComparatorResults!$O$2-1,ComparatorResults!B24),"#.0"),IF($O$3="Cases",TEXT(INDEX(ChartData!$E$12:$AH$25,ComparatorResults!$O$2-1,ComparatorResults!B24),"#,###"),IF($O$3="..",".."))))</f>
        <v>..</v>
      </c>
      <c r="P24" s="120" t="str">
        <f>IF($P$3="PCT",TEXT(INDEX(ChartData!$E$12:$AH$25,ComparatorResults!$P$2-1,ComparatorResults!B24),"#0%"),IF($P$3="MEAN",TEXT(INDEX(ChartData!$E$12:$AH$25,ComparatorResults!$P$2-1,ComparatorResults!B24),"#.0"),IF($P$3="Cases",TEXT(INDEX(ChartData!$E$12:$AH$25,ComparatorResults!$P$2-1,ComparatorResults!B24),"#,###"),IF($P$3="..",".."))))</f>
        <v>..</v>
      </c>
      <c r="Q24" s="120" t="str">
        <f>IF($Q$3="PCT",TEXT(INDEX(ChartData!$E$12:$AH$25,ComparatorResults!$Q$2-1,ComparatorResults!B24),"#0%"),IF($Q$3="MEAN",TEXT(INDEX(ChartData!$E$12:$AH$25,ComparatorResults!$Q$2-1,ComparatorResults!B24),"#.0"),IF($Q$3="Cases",TEXT(INDEX(ChartData!$E$12:$AH$25,ComparatorResults!$Q$2-1,ComparatorResults!B24),"#,###"),IF($Q$3="..",".."))))</f>
        <v>..</v>
      </c>
      <c r="R24" s="121" t="str">
        <f>IF($R$3="PCT",TEXT(INDEX(ChartData!$E$12:$AH$25,ComparatorResults!$R$2-1,ComparatorResults!B24),"#0%"),IF($R$3="MEAN",TEXT(INDEX(ChartData!$E$12:$AH$25,ComparatorResults!$R$2-1,ComparatorResults!B24),"#.0"),IF($R$3="Cases",TEXT(INDEX(ChartData!$E$12:$AH$25,ComparatorResults!$R$2-1,ComparatorResults!B24),"#,###"),IF($R$3="..",".."))))</f>
        <v>..</v>
      </c>
    </row>
    <row r="25" spans="1:18" ht="24" customHeight="1" x14ac:dyDescent="0.2">
      <c r="A25" s="30">
        <v>21</v>
      </c>
      <c r="B25" s="30">
        <f ca="1">IF(ISNA(MATCH(A25,ChartData!$E$3:$AH$3,0)),A25,MATCH(A25,ChartData!$E$3:$AH$3,0))</f>
        <v>21</v>
      </c>
      <c r="C25" s="122" t="str">
        <f ca="1">IF(ISNA(HLOOKUP(A25,ChartData!$E$3:$AH$11,9,FALSE)),"..",HLOOKUP(A25,ChartData!$E$3:$AH$11,9,FALSE))</f>
        <v>..</v>
      </c>
      <c r="D25" s="125"/>
      <c r="E25" s="114" t="str">
        <f>IF($E$3="PCT",TEXT(INDEX(ChartData!$E$12:$AH$25,ComparatorResults!$E$2-1,ComparatorResults!B25),"#0%"),IF($E$3="MEAN",TEXT(INDEX(ChartData!$E$12:$AH$25,ComparatorResults!$E$2-1,ComparatorResults!B25),"#.0"),IF($E$3="Cases",TEXT(INDEX(ChartData!$E$12:$AH$25,ComparatorResults!$E$2-1,ComparatorResults!B25),"#,###"),IF($E$3="..",".."))))</f>
        <v>..</v>
      </c>
      <c r="F25" s="115" t="str">
        <f>IF($F$3="PCT",TEXT(INDEX(ChartData!$E$12:$AH$25,ComparatorResults!$F$2-1,ComparatorResults!B25),"#0%"),IF($F$3="MEAN",TEXT(INDEX(ChartData!$E$12:$AH$25,ComparatorResults!$F$2-1,ComparatorResults!B25),"#.0"),IF($F$3="Cases",TEXT(INDEX(ChartData!$E$12:$AH$25,ComparatorResults!$F$2-1,ComparatorResults!B25),"#,###"),IF($F$3="..",".."))))</f>
        <v>..</v>
      </c>
      <c r="G25" s="115" t="str">
        <f>IF($G$3="PCT",TEXT(INDEX(ChartData!$E$12:$AH$25,ComparatorResults!$G$2-1,ComparatorResults!B25),"#0%"),IF($G$3="MEAN",TEXT(INDEX(ChartData!$E$12:$AH$25,ComparatorResults!$G$2-1,ComparatorResults!B25),"#.0"),IF($G$3="Cases",TEXT(INDEX(ChartData!$E$12:$AH$25,ComparatorResults!$G$2-1,ComparatorResults!B25),"#,###"),IF($G$3="..",".."))))</f>
        <v>..</v>
      </c>
      <c r="H25" s="115" t="str">
        <f>IF($H$3="PCT",TEXT(INDEX(ChartData!$E$12:$AH$25,ComparatorResults!$H$2-1,ComparatorResults!B25),"#0%"),IF($H$3="MEAN",TEXT(INDEX(ChartData!$E$12:$AH$25,ComparatorResults!$H$2-1,ComparatorResults!B25),"#.0"),IF($H$3="Cases",TEXT(INDEX(ChartData!$E$12:$AH$25,ComparatorResults!$H$2-1,ComparatorResults!B25),"#,###"),IF($H$3="..",".."))))</f>
        <v>..</v>
      </c>
      <c r="I25" s="115" t="str">
        <f>IF($I$3="PCT",TEXT(INDEX(ChartData!$E$12:$AH$25,ComparatorResults!$I$2-1,ComparatorResults!B25),"#0%"),IF($I$3="MEAN",TEXT(INDEX(ChartData!$E$12:$AH$25,ComparatorResults!$I$2-1,ComparatorResults!B25),"#.0"),IF($I$3="Cases",TEXT(INDEX(ChartData!$E$12:$AH$25,ComparatorResults!$I$2-1,ComparatorResults!B25),"#,###"),IF($I$3="..",".."))))</f>
        <v>..</v>
      </c>
      <c r="J25" s="115" t="str">
        <f>IF($J$3="PCT",TEXT(INDEX(ChartData!$E$12:$AH$25,ComparatorResults!$J$2-1,ComparatorResults!B25),"#0%"),IF($J$3="MEAN",TEXT(INDEX(ChartData!$E$12:$AH$25,ComparatorResults!$J$2-1,ComparatorResults!B25),"#.0"),IF($J$3="Cases",TEXT(INDEX(ChartData!$E$12:$AH$25,ComparatorResults!$J$2-1,ComparatorResults!B25),"#,###"),IF($J$3="..",".."))))</f>
        <v>..</v>
      </c>
      <c r="K25" s="115" t="str">
        <f>IF($K$3="PCT",TEXT(INDEX(ChartData!$E$12:$AH$25,ComparatorResults!$K$2-1,ComparatorResults!B25),"#0%"),IF($K$3="MEAN",TEXT(INDEX(ChartData!$E$12:$AH$25,ComparatorResults!$K$2-1,ComparatorResults!B25),"#.0"),IF($K$3="Cases",TEXT(INDEX(ChartData!$E$12:$AH$25,ComparatorResults!$K$2-1,ComparatorResults!B25),"#,###"),IF($K$3="..",".."))))</f>
        <v>..</v>
      </c>
      <c r="L25" s="115" t="str">
        <f>IF($L$3="PCT",TEXT(INDEX(ChartData!$E$12:$AH$25,ComparatorResults!$L$2-1,ComparatorResults!B25),"#0%"),IF($L$3="MEAN",TEXT(INDEX(ChartData!$E$12:$AH$25,ComparatorResults!$L$2-1,ComparatorResults!B25),"#.0"),IF($L$3="Cases",TEXT(INDEX(ChartData!$E$12:$AH$25,ComparatorResults!$L$2-1,ComparatorResults!B25),"#,###"),IF($L$3="..",".."))))</f>
        <v>..</v>
      </c>
      <c r="M25" s="115" t="str">
        <f>IF($M$3="PCT",TEXT(INDEX(ChartData!$E$12:$AH$25,ComparatorResults!$M$2-1,ComparatorResults!B25),"#0%"),IF($M$3="MEAN",TEXT(INDEX(ChartData!$E$12:$AH$25,ComparatorResults!$M$2-1,ComparatorResults!B25),"#.0"),IF($M$3="Cases",TEXT(INDEX(ChartData!$E$12:$AH$25,ComparatorResults!$M$2-1,ComparatorResults!B25),"#,###"),IF($M$3="..",".."))))</f>
        <v>..</v>
      </c>
      <c r="N25" s="115" t="str">
        <f>IF($N$3="PCT",TEXT(INDEX(ChartData!$E$12:$AH$25,ComparatorResults!$N$2-1,ComparatorResults!B25),"#0%"),IF($N$3="MEAN",TEXT(INDEX(ChartData!$E$12:$AH$25,ComparatorResults!$N$2-1,ComparatorResults!B25),"#.0"),IF($N$3="Cases",TEXT(INDEX(ChartData!$E$12:$AH$25,ComparatorResults!$N$2-1,ComparatorResults!B25),"#,###"),IF($N$3="..",".."))))</f>
        <v>..</v>
      </c>
      <c r="O25" s="115" t="str">
        <f>IF($O$3="PCT",TEXT(INDEX(ChartData!$E$12:$AH$25,ComparatorResults!$O$2-1,ComparatorResults!B25),"#0%"),IF($O$3="MEAN",TEXT(INDEX(ChartData!$E$12:$AH$25,ComparatorResults!$O$2-1,ComparatorResults!B25),"#.0"),IF($O$3="Cases",TEXT(INDEX(ChartData!$E$12:$AH$25,ComparatorResults!$O$2-1,ComparatorResults!B25),"#,###"),IF($O$3="..",".."))))</f>
        <v>..</v>
      </c>
      <c r="P25" s="115" t="str">
        <f>IF($P$3="PCT",TEXT(INDEX(ChartData!$E$12:$AH$25,ComparatorResults!$P$2-1,ComparatorResults!B25),"#0%"),IF($P$3="MEAN",TEXT(INDEX(ChartData!$E$12:$AH$25,ComparatorResults!$P$2-1,ComparatorResults!B25),"#.0"),IF($P$3="Cases",TEXT(INDEX(ChartData!$E$12:$AH$25,ComparatorResults!$P$2-1,ComparatorResults!B25),"#,###"),IF($P$3="..",".."))))</f>
        <v>..</v>
      </c>
      <c r="Q25" s="115" t="str">
        <f>IF($Q$3="PCT",TEXT(INDEX(ChartData!$E$12:$AH$25,ComparatorResults!$Q$2-1,ComparatorResults!B25),"#0%"),IF($Q$3="MEAN",TEXT(INDEX(ChartData!$E$12:$AH$25,ComparatorResults!$Q$2-1,ComparatorResults!B25),"#.0"),IF($Q$3="Cases",TEXT(INDEX(ChartData!$E$12:$AH$25,ComparatorResults!$Q$2-1,ComparatorResults!B25),"#,###"),IF($Q$3="..",".."))))</f>
        <v>..</v>
      </c>
      <c r="R25" s="116" t="str">
        <f>IF($R$3="PCT",TEXT(INDEX(ChartData!$E$12:$AH$25,ComparatorResults!$R$2-1,ComparatorResults!B25),"#0%"),IF($R$3="MEAN",TEXT(INDEX(ChartData!$E$12:$AH$25,ComparatorResults!$R$2-1,ComparatorResults!B25),"#.0"),IF($R$3="Cases",TEXT(INDEX(ChartData!$E$12:$AH$25,ComparatorResults!$R$2-1,ComparatorResults!B25),"#,###"),IF($R$3="..",".."))))</f>
        <v>..</v>
      </c>
    </row>
    <row r="26" spans="1:18" ht="24" customHeight="1" x14ac:dyDescent="0.2">
      <c r="A26" s="30">
        <v>22</v>
      </c>
      <c r="B26" s="30">
        <f ca="1">IF(ISNA(MATCH(A26,ChartData!$E$3:$AH$3,0)),A26,MATCH(A26,ChartData!$E$3:$AH$3,0))</f>
        <v>22</v>
      </c>
      <c r="C26" s="117" t="str">
        <f ca="1">IF(ISNA(HLOOKUP(A26,ChartData!$E$3:$AH$11,9,FALSE)),"..",HLOOKUP(A26,ChartData!$E$3:$AH$11,9,FALSE))</f>
        <v>..</v>
      </c>
      <c r="D26" s="124"/>
      <c r="E26" s="119" t="str">
        <f>IF($E$3="PCT",TEXT(INDEX(ChartData!$E$12:$AH$25,ComparatorResults!$E$2-1,ComparatorResults!B26),"#0%"),IF($E$3="MEAN",TEXT(INDEX(ChartData!$E$12:$AH$25,ComparatorResults!$E$2-1,ComparatorResults!B26),"#.0"),IF($E$3="Cases",TEXT(INDEX(ChartData!$E$12:$AH$25,ComparatorResults!$E$2-1,ComparatorResults!B26),"#,###"),IF($E$3="..",".."))))</f>
        <v>..</v>
      </c>
      <c r="F26" s="120" t="str">
        <f>IF($F$3="PCT",TEXT(INDEX(ChartData!$E$12:$AH$25,ComparatorResults!$F$2-1,ComparatorResults!B26),"#0%"),IF($F$3="MEAN",TEXT(INDEX(ChartData!$E$12:$AH$25,ComparatorResults!$F$2-1,ComparatorResults!B26),"#.0"),IF($F$3="Cases",TEXT(INDEX(ChartData!$E$12:$AH$25,ComparatorResults!$F$2-1,ComparatorResults!B26),"#,###"),IF($F$3="..",".."))))</f>
        <v>..</v>
      </c>
      <c r="G26" s="120" t="str">
        <f>IF($G$3="PCT",TEXT(INDEX(ChartData!$E$12:$AH$25,ComparatorResults!$G$2-1,ComparatorResults!B26),"#0%"),IF($G$3="MEAN",TEXT(INDEX(ChartData!$E$12:$AH$25,ComparatorResults!$G$2-1,ComparatorResults!B26),"#.0"),IF($G$3="Cases",TEXT(INDEX(ChartData!$E$12:$AH$25,ComparatorResults!$G$2-1,ComparatorResults!B26),"#,###"),IF($G$3="..",".."))))</f>
        <v>..</v>
      </c>
      <c r="H26" s="120" t="str">
        <f>IF($H$3="PCT",TEXT(INDEX(ChartData!$E$12:$AH$25,ComparatorResults!$H$2-1,ComparatorResults!B26),"#0%"),IF($H$3="MEAN",TEXT(INDEX(ChartData!$E$12:$AH$25,ComparatorResults!$H$2-1,ComparatorResults!B26),"#.0"),IF($H$3="Cases",TEXT(INDEX(ChartData!$E$12:$AH$25,ComparatorResults!$H$2-1,ComparatorResults!B26),"#,###"),IF($H$3="..",".."))))</f>
        <v>..</v>
      </c>
      <c r="I26" s="120" t="str">
        <f>IF($I$3="PCT",TEXT(INDEX(ChartData!$E$12:$AH$25,ComparatorResults!$I$2-1,ComparatorResults!B26),"#0%"),IF($I$3="MEAN",TEXT(INDEX(ChartData!$E$12:$AH$25,ComparatorResults!$I$2-1,ComparatorResults!B26),"#.0"),IF($I$3="Cases",TEXT(INDEX(ChartData!$E$12:$AH$25,ComparatorResults!$I$2-1,ComparatorResults!B26),"#,###"),IF($I$3="..",".."))))</f>
        <v>..</v>
      </c>
      <c r="J26" s="120" t="str">
        <f>IF($J$3="PCT",TEXT(INDEX(ChartData!$E$12:$AH$25,ComparatorResults!$J$2-1,ComparatorResults!B26),"#0%"),IF($J$3="MEAN",TEXT(INDEX(ChartData!$E$12:$AH$25,ComparatorResults!$J$2-1,ComparatorResults!B26),"#.0"),IF($J$3="Cases",TEXT(INDEX(ChartData!$E$12:$AH$25,ComparatorResults!$J$2-1,ComparatorResults!B26),"#,###"),IF($J$3="..",".."))))</f>
        <v>..</v>
      </c>
      <c r="K26" s="120" t="str">
        <f>IF($K$3="PCT",TEXT(INDEX(ChartData!$E$12:$AH$25,ComparatorResults!$K$2-1,ComparatorResults!B26),"#0%"),IF($K$3="MEAN",TEXT(INDEX(ChartData!$E$12:$AH$25,ComparatorResults!$K$2-1,ComparatorResults!B26),"#.0"),IF($K$3="Cases",TEXT(INDEX(ChartData!$E$12:$AH$25,ComparatorResults!$K$2-1,ComparatorResults!B26),"#,###"),IF($K$3="..",".."))))</f>
        <v>..</v>
      </c>
      <c r="L26" s="120" t="str">
        <f>IF($L$3="PCT",TEXT(INDEX(ChartData!$E$12:$AH$25,ComparatorResults!$L$2-1,ComparatorResults!B26),"#0%"),IF($L$3="MEAN",TEXT(INDEX(ChartData!$E$12:$AH$25,ComparatorResults!$L$2-1,ComparatorResults!B26),"#.0"),IF($L$3="Cases",TEXT(INDEX(ChartData!$E$12:$AH$25,ComparatorResults!$L$2-1,ComparatorResults!B26),"#,###"),IF($L$3="..",".."))))</f>
        <v>..</v>
      </c>
      <c r="M26" s="120" t="str">
        <f>IF($M$3="PCT",TEXT(INDEX(ChartData!$E$12:$AH$25,ComparatorResults!$M$2-1,ComparatorResults!B26),"#0%"),IF($M$3="MEAN",TEXT(INDEX(ChartData!$E$12:$AH$25,ComparatorResults!$M$2-1,ComparatorResults!B26),"#.0"),IF($M$3="Cases",TEXT(INDEX(ChartData!$E$12:$AH$25,ComparatorResults!$M$2-1,ComparatorResults!B26),"#,###"),IF($M$3="..",".."))))</f>
        <v>..</v>
      </c>
      <c r="N26" s="120" t="str">
        <f>IF($N$3="PCT",TEXT(INDEX(ChartData!$E$12:$AH$25,ComparatorResults!$N$2-1,ComparatorResults!B26),"#0%"),IF($N$3="MEAN",TEXT(INDEX(ChartData!$E$12:$AH$25,ComparatorResults!$N$2-1,ComparatorResults!B26),"#.0"),IF($N$3="Cases",TEXT(INDEX(ChartData!$E$12:$AH$25,ComparatorResults!$N$2-1,ComparatorResults!B26),"#,###"),IF($N$3="..",".."))))</f>
        <v>..</v>
      </c>
      <c r="O26" s="120" t="str">
        <f>IF($O$3="PCT",TEXT(INDEX(ChartData!$E$12:$AH$25,ComparatorResults!$O$2-1,ComparatorResults!B26),"#0%"),IF($O$3="MEAN",TEXT(INDEX(ChartData!$E$12:$AH$25,ComparatorResults!$O$2-1,ComparatorResults!B26),"#.0"),IF($O$3="Cases",TEXT(INDEX(ChartData!$E$12:$AH$25,ComparatorResults!$O$2-1,ComparatorResults!B26),"#,###"),IF($O$3="..",".."))))</f>
        <v>..</v>
      </c>
      <c r="P26" s="120" t="str">
        <f>IF($P$3="PCT",TEXT(INDEX(ChartData!$E$12:$AH$25,ComparatorResults!$P$2-1,ComparatorResults!B26),"#0%"),IF($P$3="MEAN",TEXT(INDEX(ChartData!$E$12:$AH$25,ComparatorResults!$P$2-1,ComparatorResults!B26),"#.0"),IF($P$3="Cases",TEXT(INDEX(ChartData!$E$12:$AH$25,ComparatorResults!$P$2-1,ComparatorResults!B26),"#,###"),IF($P$3="..",".."))))</f>
        <v>..</v>
      </c>
      <c r="Q26" s="120" t="str">
        <f>IF($Q$3="PCT",TEXT(INDEX(ChartData!$E$12:$AH$25,ComparatorResults!$Q$2-1,ComparatorResults!B26),"#0%"),IF($Q$3="MEAN",TEXT(INDEX(ChartData!$E$12:$AH$25,ComparatorResults!$Q$2-1,ComparatorResults!B26),"#.0"),IF($Q$3="Cases",TEXT(INDEX(ChartData!$E$12:$AH$25,ComparatorResults!$Q$2-1,ComparatorResults!B26),"#,###"),IF($Q$3="..",".."))))</f>
        <v>..</v>
      </c>
      <c r="R26" s="121" t="str">
        <f>IF($R$3="PCT",TEXT(INDEX(ChartData!$E$12:$AH$25,ComparatorResults!$R$2-1,ComparatorResults!B26),"#0%"),IF($R$3="MEAN",TEXT(INDEX(ChartData!$E$12:$AH$25,ComparatorResults!$R$2-1,ComparatorResults!B26),"#.0"),IF($R$3="Cases",TEXT(INDEX(ChartData!$E$12:$AH$25,ComparatorResults!$R$2-1,ComparatorResults!B26),"#,###"),IF($R$3="..",".."))))</f>
        <v>..</v>
      </c>
    </row>
    <row r="27" spans="1:18" ht="24" customHeight="1" x14ac:dyDescent="0.2">
      <c r="A27" s="30">
        <v>23</v>
      </c>
      <c r="B27" s="30">
        <f ca="1">IF(ISNA(MATCH(A27,ChartData!$E$3:$AH$3,0)),A27,MATCH(A27,ChartData!$E$3:$AH$3,0))</f>
        <v>23</v>
      </c>
      <c r="C27" s="122" t="str">
        <f ca="1">IF(ISNA(HLOOKUP(A27,ChartData!$E$3:$AH$11,9,FALSE)),"..",HLOOKUP(A27,ChartData!$E$3:$AH$11,9,FALSE))</f>
        <v>..</v>
      </c>
      <c r="D27" s="125"/>
      <c r="E27" s="114" t="str">
        <f>IF($E$3="PCT",TEXT(INDEX(ChartData!$E$12:$AH$25,ComparatorResults!$E$2-1,ComparatorResults!B27),"#0%"),IF($E$3="MEAN",TEXT(INDEX(ChartData!$E$12:$AH$25,ComparatorResults!$E$2-1,ComparatorResults!B27),"#.0"),IF($E$3="Cases",TEXT(INDEX(ChartData!$E$12:$AH$25,ComparatorResults!$E$2-1,ComparatorResults!B27),"#,###"),IF($E$3="..",".."))))</f>
        <v>..</v>
      </c>
      <c r="F27" s="115" t="str">
        <f>IF($F$3="PCT",TEXT(INDEX(ChartData!$E$12:$AH$25,ComparatorResults!$F$2-1,ComparatorResults!B27),"#0%"),IF($F$3="MEAN",TEXT(INDEX(ChartData!$E$12:$AH$25,ComparatorResults!$F$2-1,ComparatorResults!B27),"#.0"),IF($F$3="Cases",TEXT(INDEX(ChartData!$E$12:$AH$25,ComparatorResults!$F$2-1,ComparatorResults!B27),"#,###"),IF($F$3="..",".."))))</f>
        <v>..</v>
      </c>
      <c r="G27" s="115" t="str">
        <f>IF($G$3="PCT",TEXT(INDEX(ChartData!$E$12:$AH$25,ComparatorResults!$G$2-1,ComparatorResults!B27),"#0%"),IF($G$3="MEAN",TEXT(INDEX(ChartData!$E$12:$AH$25,ComparatorResults!$G$2-1,ComparatorResults!B27),"#.0"),IF($G$3="Cases",TEXT(INDEX(ChartData!$E$12:$AH$25,ComparatorResults!$G$2-1,ComparatorResults!B27),"#,###"),IF($G$3="..",".."))))</f>
        <v>..</v>
      </c>
      <c r="H27" s="115" t="str">
        <f>IF($H$3="PCT",TEXT(INDEX(ChartData!$E$12:$AH$25,ComparatorResults!$H$2-1,ComparatorResults!B27),"#0%"),IF($H$3="MEAN",TEXT(INDEX(ChartData!$E$12:$AH$25,ComparatorResults!$H$2-1,ComparatorResults!B27),"#.0"),IF($H$3="Cases",TEXT(INDEX(ChartData!$E$12:$AH$25,ComparatorResults!$H$2-1,ComparatorResults!B27),"#,###"),IF($H$3="..",".."))))</f>
        <v>..</v>
      </c>
      <c r="I27" s="115" t="str">
        <f>IF($I$3="PCT",TEXT(INDEX(ChartData!$E$12:$AH$25,ComparatorResults!$I$2-1,ComparatorResults!B27),"#0%"),IF($I$3="MEAN",TEXT(INDEX(ChartData!$E$12:$AH$25,ComparatorResults!$I$2-1,ComparatorResults!B27),"#.0"),IF($I$3="Cases",TEXT(INDEX(ChartData!$E$12:$AH$25,ComparatorResults!$I$2-1,ComparatorResults!B27),"#,###"),IF($I$3="..",".."))))</f>
        <v>..</v>
      </c>
      <c r="J27" s="115" t="str">
        <f>IF($J$3="PCT",TEXT(INDEX(ChartData!$E$12:$AH$25,ComparatorResults!$J$2-1,ComparatorResults!B27),"#0%"),IF($J$3="MEAN",TEXT(INDEX(ChartData!$E$12:$AH$25,ComparatorResults!$J$2-1,ComparatorResults!B27),"#.0"),IF($J$3="Cases",TEXT(INDEX(ChartData!$E$12:$AH$25,ComparatorResults!$J$2-1,ComparatorResults!B27),"#,###"),IF($J$3="..",".."))))</f>
        <v>..</v>
      </c>
      <c r="K27" s="115" t="str">
        <f>IF($K$3="PCT",TEXT(INDEX(ChartData!$E$12:$AH$25,ComparatorResults!$K$2-1,ComparatorResults!B27),"#0%"),IF($K$3="MEAN",TEXT(INDEX(ChartData!$E$12:$AH$25,ComparatorResults!$K$2-1,ComparatorResults!B27),"#.0"),IF($K$3="Cases",TEXT(INDEX(ChartData!$E$12:$AH$25,ComparatorResults!$K$2-1,ComparatorResults!B27),"#,###"),IF($K$3="..",".."))))</f>
        <v>..</v>
      </c>
      <c r="L27" s="115" t="str">
        <f>IF($L$3="PCT",TEXT(INDEX(ChartData!$E$12:$AH$25,ComparatorResults!$L$2-1,ComparatorResults!B27),"#0%"),IF($L$3="MEAN",TEXT(INDEX(ChartData!$E$12:$AH$25,ComparatorResults!$L$2-1,ComparatorResults!B27),"#.0"),IF($L$3="Cases",TEXT(INDEX(ChartData!$E$12:$AH$25,ComparatorResults!$L$2-1,ComparatorResults!B27),"#,###"),IF($L$3="..",".."))))</f>
        <v>..</v>
      </c>
      <c r="M27" s="115" t="str">
        <f>IF($M$3="PCT",TEXT(INDEX(ChartData!$E$12:$AH$25,ComparatorResults!$M$2-1,ComparatorResults!B27),"#0%"),IF($M$3="MEAN",TEXT(INDEX(ChartData!$E$12:$AH$25,ComparatorResults!$M$2-1,ComparatorResults!B27),"#.0"),IF($M$3="Cases",TEXT(INDEX(ChartData!$E$12:$AH$25,ComparatorResults!$M$2-1,ComparatorResults!B27),"#,###"),IF($M$3="..",".."))))</f>
        <v>..</v>
      </c>
      <c r="N27" s="115" t="str">
        <f>IF($N$3="PCT",TEXT(INDEX(ChartData!$E$12:$AH$25,ComparatorResults!$N$2-1,ComparatorResults!B27),"#0%"),IF($N$3="MEAN",TEXT(INDEX(ChartData!$E$12:$AH$25,ComparatorResults!$N$2-1,ComparatorResults!B27),"#.0"),IF($N$3="Cases",TEXT(INDEX(ChartData!$E$12:$AH$25,ComparatorResults!$N$2-1,ComparatorResults!B27),"#,###"),IF($N$3="..",".."))))</f>
        <v>..</v>
      </c>
      <c r="O27" s="115" t="str">
        <f>IF($O$3="PCT",TEXT(INDEX(ChartData!$E$12:$AH$25,ComparatorResults!$O$2-1,ComparatorResults!B27),"#0%"),IF($O$3="MEAN",TEXT(INDEX(ChartData!$E$12:$AH$25,ComparatorResults!$O$2-1,ComparatorResults!B27),"#.0"),IF($O$3="Cases",TEXT(INDEX(ChartData!$E$12:$AH$25,ComparatorResults!$O$2-1,ComparatorResults!B27),"#,###"),IF($O$3="..",".."))))</f>
        <v>..</v>
      </c>
      <c r="P27" s="115" t="str">
        <f>IF($P$3="PCT",TEXT(INDEX(ChartData!$E$12:$AH$25,ComparatorResults!$P$2-1,ComparatorResults!B27),"#0%"),IF($P$3="MEAN",TEXT(INDEX(ChartData!$E$12:$AH$25,ComparatorResults!$P$2-1,ComparatorResults!B27),"#.0"),IF($P$3="Cases",TEXT(INDEX(ChartData!$E$12:$AH$25,ComparatorResults!$P$2-1,ComparatorResults!B27),"#,###"),IF($P$3="..",".."))))</f>
        <v>..</v>
      </c>
      <c r="Q27" s="115" t="str">
        <f>IF($Q$3="PCT",TEXT(INDEX(ChartData!$E$12:$AH$25,ComparatorResults!$Q$2-1,ComparatorResults!B27),"#0%"),IF($Q$3="MEAN",TEXT(INDEX(ChartData!$E$12:$AH$25,ComparatorResults!$Q$2-1,ComparatorResults!B27),"#.0"),IF($Q$3="Cases",TEXT(INDEX(ChartData!$E$12:$AH$25,ComparatorResults!$Q$2-1,ComparatorResults!B27),"#,###"),IF($Q$3="..",".."))))</f>
        <v>..</v>
      </c>
      <c r="R27" s="116" t="str">
        <f>IF($R$3="PCT",TEXT(INDEX(ChartData!$E$12:$AH$25,ComparatorResults!$R$2-1,ComparatorResults!B27),"#0%"),IF($R$3="MEAN",TEXT(INDEX(ChartData!$E$12:$AH$25,ComparatorResults!$R$2-1,ComparatorResults!B27),"#.0"),IF($R$3="Cases",TEXT(INDEX(ChartData!$E$12:$AH$25,ComparatorResults!$R$2-1,ComparatorResults!B27),"#,###"),IF($R$3="..",".."))))</f>
        <v>..</v>
      </c>
    </row>
    <row r="28" spans="1:18" ht="24" customHeight="1" x14ac:dyDescent="0.2">
      <c r="A28" s="30">
        <v>24</v>
      </c>
      <c r="B28" s="30">
        <f ca="1">IF(ISNA(MATCH(A28,ChartData!$E$3:$AH$3,0)),A28,MATCH(A28,ChartData!$E$3:$AH$3,0))</f>
        <v>24</v>
      </c>
      <c r="C28" s="117" t="str">
        <f ca="1">IF(ISNA(HLOOKUP(A28,ChartData!$E$3:$AH$11,9,FALSE)),"..",HLOOKUP(A28,ChartData!$E$3:$AH$11,9,FALSE))</f>
        <v>..</v>
      </c>
      <c r="D28" s="124"/>
      <c r="E28" s="119" t="str">
        <f>IF($E$3="PCT",TEXT(INDEX(ChartData!$E$12:$AH$25,ComparatorResults!$E$2-1,ComparatorResults!B28),"#0%"),IF($E$3="MEAN",TEXT(INDEX(ChartData!$E$12:$AH$25,ComparatorResults!$E$2-1,ComparatorResults!B28),"#.0"),IF($E$3="Cases",TEXT(INDEX(ChartData!$E$12:$AH$25,ComparatorResults!$E$2-1,ComparatorResults!B28),"#,###"),IF($E$3="..",".."))))</f>
        <v>..</v>
      </c>
      <c r="F28" s="120" t="str">
        <f>IF($F$3="PCT",TEXT(INDEX(ChartData!$E$12:$AH$25,ComparatorResults!$F$2-1,ComparatorResults!B28),"#0%"),IF($F$3="MEAN",TEXT(INDEX(ChartData!$E$12:$AH$25,ComparatorResults!$F$2-1,ComparatorResults!B28),"#.0"),IF($F$3="Cases",TEXT(INDEX(ChartData!$E$12:$AH$25,ComparatorResults!$F$2-1,ComparatorResults!B28),"#,###"),IF($F$3="..",".."))))</f>
        <v>..</v>
      </c>
      <c r="G28" s="120" t="str">
        <f>IF($G$3="PCT",TEXT(INDEX(ChartData!$E$12:$AH$25,ComparatorResults!$G$2-1,ComparatorResults!B28),"#0%"),IF($G$3="MEAN",TEXT(INDEX(ChartData!$E$12:$AH$25,ComparatorResults!$G$2-1,ComparatorResults!B28),"#.0"),IF($G$3="Cases",TEXT(INDEX(ChartData!$E$12:$AH$25,ComparatorResults!$G$2-1,ComparatorResults!B28),"#,###"),IF($G$3="..",".."))))</f>
        <v>..</v>
      </c>
      <c r="H28" s="120" t="str">
        <f>IF($H$3="PCT",TEXT(INDEX(ChartData!$E$12:$AH$25,ComparatorResults!$H$2-1,ComparatorResults!B28),"#0%"),IF($H$3="MEAN",TEXT(INDEX(ChartData!$E$12:$AH$25,ComparatorResults!$H$2-1,ComparatorResults!B28),"#.0"),IF($H$3="Cases",TEXT(INDEX(ChartData!$E$12:$AH$25,ComparatorResults!$H$2-1,ComparatorResults!B28),"#,###"),IF($H$3="..",".."))))</f>
        <v>..</v>
      </c>
      <c r="I28" s="120" t="str">
        <f>IF($I$3="PCT",TEXT(INDEX(ChartData!$E$12:$AH$25,ComparatorResults!$I$2-1,ComparatorResults!B28),"#0%"),IF($I$3="MEAN",TEXT(INDEX(ChartData!$E$12:$AH$25,ComparatorResults!$I$2-1,ComparatorResults!B28),"#.0"),IF($I$3="Cases",TEXT(INDEX(ChartData!$E$12:$AH$25,ComparatorResults!$I$2-1,ComparatorResults!B28),"#,###"),IF($I$3="..",".."))))</f>
        <v>..</v>
      </c>
      <c r="J28" s="120" t="str">
        <f>IF($J$3="PCT",TEXT(INDEX(ChartData!$E$12:$AH$25,ComparatorResults!$J$2-1,ComparatorResults!B28),"#0%"),IF($J$3="MEAN",TEXT(INDEX(ChartData!$E$12:$AH$25,ComparatorResults!$J$2-1,ComparatorResults!B28),"#.0"),IF($J$3="Cases",TEXT(INDEX(ChartData!$E$12:$AH$25,ComparatorResults!$J$2-1,ComparatorResults!B28),"#,###"),IF($J$3="..",".."))))</f>
        <v>..</v>
      </c>
      <c r="K28" s="120" t="str">
        <f>IF($K$3="PCT",TEXT(INDEX(ChartData!$E$12:$AH$25,ComparatorResults!$K$2-1,ComparatorResults!B28),"#0%"),IF($K$3="MEAN",TEXT(INDEX(ChartData!$E$12:$AH$25,ComparatorResults!$K$2-1,ComparatorResults!B28),"#.0"),IF($K$3="Cases",TEXT(INDEX(ChartData!$E$12:$AH$25,ComparatorResults!$K$2-1,ComparatorResults!B28),"#,###"),IF($K$3="..",".."))))</f>
        <v>..</v>
      </c>
      <c r="L28" s="120" t="str">
        <f>IF($L$3="PCT",TEXT(INDEX(ChartData!$E$12:$AH$25,ComparatorResults!$L$2-1,ComparatorResults!B28),"#0%"),IF($L$3="MEAN",TEXT(INDEX(ChartData!$E$12:$AH$25,ComparatorResults!$L$2-1,ComparatorResults!B28),"#.0"),IF($L$3="Cases",TEXT(INDEX(ChartData!$E$12:$AH$25,ComparatorResults!$L$2-1,ComparatorResults!B28),"#,###"),IF($L$3="..",".."))))</f>
        <v>..</v>
      </c>
      <c r="M28" s="120" t="str">
        <f>IF($M$3="PCT",TEXT(INDEX(ChartData!$E$12:$AH$25,ComparatorResults!$M$2-1,ComparatorResults!B28),"#0%"),IF($M$3="MEAN",TEXT(INDEX(ChartData!$E$12:$AH$25,ComparatorResults!$M$2-1,ComparatorResults!B28),"#.0"),IF($M$3="Cases",TEXT(INDEX(ChartData!$E$12:$AH$25,ComparatorResults!$M$2-1,ComparatorResults!B28),"#,###"),IF($M$3="..",".."))))</f>
        <v>..</v>
      </c>
      <c r="N28" s="120" t="str">
        <f>IF($N$3="PCT",TEXT(INDEX(ChartData!$E$12:$AH$25,ComparatorResults!$N$2-1,ComparatorResults!B28),"#0%"),IF($N$3="MEAN",TEXT(INDEX(ChartData!$E$12:$AH$25,ComparatorResults!$N$2-1,ComparatorResults!B28),"#.0"),IF($N$3="Cases",TEXT(INDEX(ChartData!$E$12:$AH$25,ComparatorResults!$N$2-1,ComparatorResults!B28),"#,###"),IF($N$3="..",".."))))</f>
        <v>..</v>
      </c>
      <c r="O28" s="120" t="str">
        <f>IF($O$3="PCT",TEXT(INDEX(ChartData!$E$12:$AH$25,ComparatorResults!$O$2-1,ComparatorResults!B28),"#0%"),IF($O$3="MEAN",TEXT(INDEX(ChartData!$E$12:$AH$25,ComparatorResults!$O$2-1,ComparatorResults!B28),"#.0"),IF($O$3="Cases",TEXT(INDEX(ChartData!$E$12:$AH$25,ComparatorResults!$O$2-1,ComparatorResults!B28),"#,###"),IF($O$3="..",".."))))</f>
        <v>..</v>
      </c>
      <c r="P28" s="120" t="str">
        <f>IF($P$3="PCT",TEXT(INDEX(ChartData!$E$12:$AH$25,ComparatorResults!$P$2-1,ComparatorResults!B28),"#0%"),IF($P$3="MEAN",TEXT(INDEX(ChartData!$E$12:$AH$25,ComparatorResults!$P$2-1,ComparatorResults!B28),"#.0"),IF($P$3="Cases",TEXT(INDEX(ChartData!$E$12:$AH$25,ComparatorResults!$P$2-1,ComparatorResults!B28),"#,###"),IF($P$3="..",".."))))</f>
        <v>..</v>
      </c>
      <c r="Q28" s="120" t="str">
        <f>IF($Q$3="PCT",TEXT(INDEX(ChartData!$E$12:$AH$25,ComparatorResults!$Q$2-1,ComparatorResults!B28),"#0%"),IF($Q$3="MEAN",TEXT(INDEX(ChartData!$E$12:$AH$25,ComparatorResults!$Q$2-1,ComparatorResults!B28),"#.0"),IF($Q$3="Cases",TEXT(INDEX(ChartData!$E$12:$AH$25,ComparatorResults!$Q$2-1,ComparatorResults!B28),"#,###"),IF($Q$3="..",".."))))</f>
        <v>..</v>
      </c>
      <c r="R28" s="121" t="str">
        <f>IF($R$3="PCT",TEXT(INDEX(ChartData!$E$12:$AH$25,ComparatorResults!$R$2-1,ComparatorResults!B28),"#0%"),IF($R$3="MEAN",TEXT(INDEX(ChartData!$E$12:$AH$25,ComparatorResults!$R$2-1,ComparatorResults!B28),"#.0"),IF($R$3="Cases",TEXT(INDEX(ChartData!$E$12:$AH$25,ComparatorResults!$R$2-1,ComparatorResults!B28),"#,###"),IF($R$3="..",".."))))</f>
        <v>..</v>
      </c>
    </row>
    <row r="29" spans="1:18" ht="24" customHeight="1" x14ac:dyDescent="0.2">
      <c r="A29" s="30">
        <v>25</v>
      </c>
      <c r="B29" s="30">
        <f ca="1">IF(ISNA(MATCH(A29,ChartData!$E$3:$AH$3,0)),A29,MATCH(A29,ChartData!$E$3:$AH$3,0))</f>
        <v>25</v>
      </c>
      <c r="C29" s="122" t="str">
        <f ca="1">IF(ISNA(HLOOKUP(A29,ChartData!$E$3:$AH$11,9,FALSE)),"..",HLOOKUP(A29,ChartData!$E$3:$AH$11,9,FALSE))</f>
        <v>..</v>
      </c>
      <c r="D29" s="125"/>
      <c r="E29" s="114" t="str">
        <f>IF($E$3="PCT",TEXT(INDEX(ChartData!$E$12:$AH$25,ComparatorResults!$E$2-1,ComparatorResults!B29),"#0%"),IF($E$3="MEAN",TEXT(INDEX(ChartData!$E$12:$AH$25,ComparatorResults!$E$2-1,ComparatorResults!B29),"#.0"),IF($E$3="Cases",TEXT(INDEX(ChartData!$E$12:$AH$25,ComparatorResults!$E$2-1,ComparatorResults!B29),"#,###"),IF($E$3="..",".."))))</f>
        <v>..</v>
      </c>
      <c r="F29" s="115" t="str">
        <f>IF($F$3="PCT",TEXT(INDEX(ChartData!$E$12:$AH$25,ComparatorResults!$F$2-1,ComparatorResults!B29),"#0%"),IF($F$3="MEAN",TEXT(INDEX(ChartData!$E$12:$AH$25,ComparatorResults!$F$2-1,ComparatorResults!B29),"#.0"),IF($F$3="Cases",TEXT(INDEX(ChartData!$E$12:$AH$25,ComparatorResults!$F$2-1,ComparatorResults!B29),"#,###"),IF($F$3="..",".."))))</f>
        <v>..</v>
      </c>
      <c r="G29" s="115" t="str">
        <f>IF($G$3="PCT",TEXT(INDEX(ChartData!$E$12:$AH$25,ComparatorResults!$G$2-1,ComparatorResults!B29),"#0%"),IF($G$3="MEAN",TEXT(INDEX(ChartData!$E$12:$AH$25,ComparatorResults!$G$2-1,ComparatorResults!B29),"#.0"),IF($G$3="Cases",TEXT(INDEX(ChartData!$E$12:$AH$25,ComparatorResults!$G$2-1,ComparatorResults!B29),"#,###"),IF($G$3="..",".."))))</f>
        <v>..</v>
      </c>
      <c r="H29" s="115" t="str">
        <f>IF($H$3="PCT",TEXT(INDEX(ChartData!$E$12:$AH$25,ComparatorResults!$H$2-1,ComparatorResults!B29),"#0%"),IF($H$3="MEAN",TEXT(INDEX(ChartData!$E$12:$AH$25,ComparatorResults!$H$2-1,ComparatorResults!B29),"#.0"),IF($H$3="Cases",TEXT(INDEX(ChartData!$E$12:$AH$25,ComparatorResults!$H$2-1,ComparatorResults!B29),"#,###"),IF($H$3="..",".."))))</f>
        <v>..</v>
      </c>
      <c r="I29" s="115" t="str">
        <f>IF($I$3="PCT",TEXT(INDEX(ChartData!$E$12:$AH$25,ComparatorResults!$I$2-1,ComparatorResults!B29),"#0%"),IF($I$3="MEAN",TEXT(INDEX(ChartData!$E$12:$AH$25,ComparatorResults!$I$2-1,ComparatorResults!B29),"#.0"),IF($I$3="Cases",TEXT(INDEX(ChartData!$E$12:$AH$25,ComparatorResults!$I$2-1,ComparatorResults!B29),"#,###"),IF($I$3="..",".."))))</f>
        <v>..</v>
      </c>
      <c r="J29" s="115" t="str">
        <f>IF($J$3="PCT",TEXT(INDEX(ChartData!$E$12:$AH$25,ComparatorResults!$J$2-1,ComparatorResults!B29),"#0%"),IF($J$3="MEAN",TEXT(INDEX(ChartData!$E$12:$AH$25,ComparatorResults!$J$2-1,ComparatorResults!B29),"#.0"),IF($J$3="Cases",TEXT(INDEX(ChartData!$E$12:$AH$25,ComparatorResults!$J$2-1,ComparatorResults!B29),"#,###"),IF($J$3="..",".."))))</f>
        <v>..</v>
      </c>
      <c r="K29" s="115" t="str">
        <f>IF($K$3="PCT",TEXT(INDEX(ChartData!$E$12:$AH$25,ComparatorResults!$K$2-1,ComparatorResults!B29),"#0%"),IF($K$3="MEAN",TEXT(INDEX(ChartData!$E$12:$AH$25,ComparatorResults!$K$2-1,ComparatorResults!B29),"#.0"),IF($K$3="Cases",TEXT(INDEX(ChartData!$E$12:$AH$25,ComparatorResults!$K$2-1,ComparatorResults!B29),"#,###"),IF($K$3="..",".."))))</f>
        <v>..</v>
      </c>
      <c r="L29" s="115" t="str">
        <f>IF($L$3="PCT",TEXT(INDEX(ChartData!$E$12:$AH$25,ComparatorResults!$L$2-1,ComparatorResults!B29),"#0%"),IF($L$3="MEAN",TEXT(INDEX(ChartData!$E$12:$AH$25,ComparatorResults!$L$2-1,ComparatorResults!B29),"#.0"),IF($L$3="Cases",TEXT(INDEX(ChartData!$E$12:$AH$25,ComparatorResults!$L$2-1,ComparatorResults!B29),"#,###"),IF($L$3="..",".."))))</f>
        <v>..</v>
      </c>
      <c r="M29" s="115" t="str">
        <f>IF($M$3="PCT",TEXT(INDEX(ChartData!$E$12:$AH$25,ComparatorResults!$M$2-1,ComparatorResults!B29),"#0%"),IF($M$3="MEAN",TEXT(INDEX(ChartData!$E$12:$AH$25,ComparatorResults!$M$2-1,ComparatorResults!B29),"#.0"),IF($M$3="Cases",TEXT(INDEX(ChartData!$E$12:$AH$25,ComparatorResults!$M$2-1,ComparatorResults!B29),"#,###"),IF($M$3="..",".."))))</f>
        <v>..</v>
      </c>
      <c r="N29" s="115" t="str">
        <f>IF($N$3="PCT",TEXT(INDEX(ChartData!$E$12:$AH$25,ComparatorResults!$N$2-1,ComparatorResults!B29),"#0%"),IF($N$3="MEAN",TEXT(INDEX(ChartData!$E$12:$AH$25,ComparatorResults!$N$2-1,ComparatorResults!B29),"#.0"),IF($N$3="Cases",TEXT(INDEX(ChartData!$E$12:$AH$25,ComparatorResults!$N$2-1,ComparatorResults!B29),"#,###"),IF($N$3="..",".."))))</f>
        <v>..</v>
      </c>
      <c r="O29" s="115" t="str">
        <f>IF($O$3="PCT",TEXT(INDEX(ChartData!$E$12:$AH$25,ComparatorResults!$O$2-1,ComparatorResults!B29),"#0%"),IF($O$3="MEAN",TEXT(INDEX(ChartData!$E$12:$AH$25,ComparatorResults!$O$2-1,ComparatorResults!B29),"#.0"),IF($O$3="Cases",TEXT(INDEX(ChartData!$E$12:$AH$25,ComparatorResults!$O$2-1,ComparatorResults!B29),"#,###"),IF($O$3="..",".."))))</f>
        <v>..</v>
      </c>
      <c r="P29" s="115" t="str">
        <f>IF($P$3="PCT",TEXT(INDEX(ChartData!$E$12:$AH$25,ComparatorResults!$P$2-1,ComparatorResults!B29),"#0%"),IF($P$3="MEAN",TEXT(INDEX(ChartData!$E$12:$AH$25,ComparatorResults!$P$2-1,ComparatorResults!B29),"#.0"),IF($P$3="Cases",TEXT(INDEX(ChartData!$E$12:$AH$25,ComparatorResults!$P$2-1,ComparatorResults!B29),"#,###"),IF($P$3="..",".."))))</f>
        <v>..</v>
      </c>
      <c r="Q29" s="115" t="str">
        <f>IF($Q$3="PCT",TEXT(INDEX(ChartData!$E$12:$AH$25,ComparatorResults!$Q$2-1,ComparatorResults!B29),"#0%"),IF($Q$3="MEAN",TEXT(INDEX(ChartData!$E$12:$AH$25,ComparatorResults!$Q$2-1,ComparatorResults!B29),"#.0"),IF($Q$3="Cases",TEXT(INDEX(ChartData!$E$12:$AH$25,ComparatorResults!$Q$2-1,ComparatorResults!B29),"#,###"),IF($Q$3="..",".."))))</f>
        <v>..</v>
      </c>
      <c r="R29" s="116" t="str">
        <f>IF($R$3="PCT",TEXT(INDEX(ChartData!$E$12:$AH$25,ComparatorResults!$R$2-1,ComparatorResults!B29),"#0%"),IF($R$3="MEAN",TEXT(INDEX(ChartData!$E$12:$AH$25,ComparatorResults!$R$2-1,ComparatorResults!B29),"#.0"),IF($R$3="Cases",TEXT(INDEX(ChartData!$E$12:$AH$25,ComparatorResults!$R$2-1,ComparatorResults!B29),"#,###"),IF($R$3="..",".."))))</f>
        <v>..</v>
      </c>
    </row>
    <row r="30" spans="1:18" ht="24" customHeight="1" x14ac:dyDescent="0.2">
      <c r="A30" s="30">
        <v>26</v>
      </c>
      <c r="B30" s="30">
        <f ca="1">IF(ISNA(MATCH(A30,ChartData!$E$3:$AH$3,0)),A30,MATCH(A30,ChartData!$E$3:$AH$3,0))</f>
        <v>26</v>
      </c>
      <c r="C30" s="117" t="str">
        <f ca="1">IF(ISNA(HLOOKUP(A30,ChartData!$E$3:$AH$11,9,FALSE)),"..",HLOOKUP(A30,ChartData!$E$3:$AH$11,9,FALSE))</f>
        <v>..</v>
      </c>
      <c r="D30" s="124"/>
      <c r="E30" s="119" t="str">
        <f>IF($E$3="PCT",TEXT(INDEX(ChartData!$E$12:$AH$25,ComparatorResults!$E$2-1,ComparatorResults!B30),"#0%"),IF($E$3="MEAN",TEXT(INDEX(ChartData!$E$12:$AH$25,ComparatorResults!$E$2-1,ComparatorResults!B30),"#.0"),IF($E$3="Cases",TEXT(INDEX(ChartData!$E$12:$AH$25,ComparatorResults!$E$2-1,ComparatorResults!B30),"#,###"),IF($E$3="..",".."))))</f>
        <v>..</v>
      </c>
      <c r="F30" s="120" t="str">
        <f>IF($F$3="PCT",TEXT(INDEX(ChartData!$E$12:$AH$25,ComparatorResults!$F$2-1,ComparatorResults!B30),"#0%"),IF($F$3="MEAN",TEXT(INDEX(ChartData!$E$12:$AH$25,ComparatorResults!$F$2-1,ComparatorResults!B30),"#.0"),IF($F$3="Cases",TEXT(INDEX(ChartData!$E$12:$AH$25,ComparatorResults!$F$2-1,ComparatorResults!B30),"#,###"),IF($F$3="..",".."))))</f>
        <v>..</v>
      </c>
      <c r="G30" s="120" t="str">
        <f>IF($G$3="PCT",TEXT(INDEX(ChartData!$E$12:$AH$25,ComparatorResults!$G$2-1,ComparatorResults!B30),"#0%"),IF($G$3="MEAN",TEXT(INDEX(ChartData!$E$12:$AH$25,ComparatorResults!$G$2-1,ComparatorResults!B30),"#.0"),IF($G$3="Cases",TEXT(INDEX(ChartData!$E$12:$AH$25,ComparatorResults!$G$2-1,ComparatorResults!B30),"#,###"),IF($G$3="..",".."))))</f>
        <v>..</v>
      </c>
      <c r="H30" s="120" t="str">
        <f>IF($H$3="PCT",TEXT(INDEX(ChartData!$E$12:$AH$25,ComparatorResults!$H$2-1,ComparatorResults!B30),"#0%"),IF($H$3="MEAN",TEXT(INDEX(ChartData!$E$12:$AH$25,ComparatorResults!$H$2-1,ComparatorResults!B30),"#.0"),IF($H$3="Cases",TEXT(INDEX(ChartData!$E$12:$AH$25,ComparatorResults!$H$2-1,ComparatorResults!B30),"#,###"),IF($H$3="..",".."))))</f>
        <v>..</v>
      </c>
      <c r="I30" s="120" t="str">
        <f>IF($I$3="PCT",TEXT(INDEX(ChartData!$E$12:$AH$25,ComparatorResults!$I$2-1,ComparatorResults!B30),"#0%"),IF($I$3="MEAN",TEXT(INDEX(ChartData!$E$12:$AH$25,ComparatorResults!$I$2-1,ComparatorResults!B30),"#.0"),IF($I$3="Cases",TEXT(INDEX(ChartData!$E$12:$AH$25,ComparatorResults!$I$2-1,ComparatorResults!B30),"#,###"),IF($I$3="..",".."))))</f>
        <v>..</v>
      </c>
      <c r="J30" s="120" t="str">
        <f>IF($J$3="PCT",TEXT(INDEX(ChartData!$E$12:$AH$25,ComparatorResults!$J$2-1,ComparatorResults!B30),"#0%"),IF($J$3="MEAN",TEXT(INDEX(ChartData!$E$12:$AH$25,ComparatorResults!$J$2-1,ComparatorResults!B30),"#.0"),IF($J$3="Cases",TEXT(INDEX(ChartData!$E$12:$AH$25,ComparatorResults!$J$2-1,ComparatorResults!B30),"#,###"),IF($J$3="..",".."))))</f>
        <v>..</v>
      </c>
      <c r="K30" s="120" t="str">
        <f>IF($K$3="PCT",TEXT(INDEX(ChartData!$E$12:$AH$25,ComparatorResults!$K$2-1,ComparatorResults!B30),"#0%"),IF($K$3="MEAN",TEXT(INDEX(ChartData!$E$12:$AH$25,ComparatorResults!$K$2-1,ComparatorResults!B30),"#.0"),IF($K$3="Cases",TEXT(INDEX(ChartData!$E$12:$AH$25,ComparatorResults!$K$2-1,ComparatorResults!B30),"#,###"),IF($K$3="..",".."))))</f>
        <v>..</v>
      </c>
      <c r="L30" s="120" t="str">
        <f>IF($L$3="PCT",TEXT(INDEX(ChartData!$E$12:$AH$25,ComparatorResults!$L$2-1,ComparatorResults!B30),"#0%"),IF($L$3="MEAN",TEXT(INDEX(ChartData!$E$12:$AH$25,ComparatorResults!$L$2-1,ComparatorResults!B30),"#.0"),IF($L$3="Cases",TEXT(INDEX(ChartData!$E$12:$AH$25,ComparatorResults!$L$2-1,ComparatorResults!B30),"#,###"),IF($L$3="..",".."))))</f>
        <v>..</v>
      </c>
      <c r="M30" s="120" t="str">
        <f>IF($M$3="PCT",TEXT(INDEX(ChartData!$E$12:$AH$25,ComparatorResults!$M$2-1,ComparatorResults!B30),"#0%"),IF($M$3="MEAN",TEXT(INDEX(ChartData!$E$12:$AH$25,ComparatorResults!$M$2-1,ComparatorResults!B30),"#.0"),IF($M$3="Cases",TEXT(INDEX(ChartData!$E$12:$AH$25,ComparatorResults!$M$2-1,ComparatorResults!B30),"#,###"),IF($M$3="..",".."))))</f>
        <v>..</v>
      </c>
      <c r="N30" s="120" t="str">
        <f>IF($N$3="PCT",TEXT(INDEX(ChartData!$E$12:$AH$25,ComparatorResults!$N$2-1,ComparatorResults!B30),"#0%"),IF($N$3="MEAN",TEXT(INDEX(ChartData!$E$12:$AH$25,ComparatorResults!$N$2-1,ComparatorResults!B30),"#.0"),IF($N$3="Cases",TEXT(INDEX(ChartData!$E$12:$AH$25,ComparatorResults!$N$2-1,ComparatorResults!B30),"#,###"),IF($N$3="..",".."))))</f>
        <v>..</v>
      </c>
      <c r="O30" s="120" t="str">
        <f>IF($O$3="PCT",TEXT(INDEX(ChartData!$E$12:$AH$25,ComparatorResults!$O$2-1,ComparatorResults!B30),"#0%"),IF($O$3="MEAN",TEXT(INDEX(ChartData!$E$12:$AH$25,ComparatorResults!$O$2-1,ComparatorResults!B30),"#.0"),IF($O$3="Cases",TEXT(INDEX(ChartData!$E$12:$AH$25,ComparatorResults!$O$2-1,ComparatorResults!B30),"#,###"),IF($O$3="..",".."))))</f>
        <v>..</v>
      </c>
      <c r="P30" s="120" t="str">
        <f>IF($P$3="PCT",TEXT(INDEX(ChartData!$E$12:$AH$25,ComparatorResults!$P$2-1,ComparatorResults!B30),"#0%"),IF($P$3="MEAN",TEXT(INDEX(ChartData!$E$12:$AH$25,ComparatorResults!$P$2-1,ComparatorResults!B30),"#.0"),IF($P$3="Cases",TEXT(INDEX(ChartData!$E$12:$AH$25,ComparatorResults!$P$2-1,ComparatorResults!B30),"#,###"),IF($P$3="..",".."))))</f>
        <v>..</v>
      </c>
      <c r="Q30" s="120" t="str">
        <f>IF($Q$3="PCT",TEXT(INDEX(ChartData!$E$12:$AH$25,ComparatorResults!$Q$2-1,ComparatorResults!B30),"#0%"),IF($Q$3="MEAN",TEXT(INDEX(ChartData!$E$12:$AH$25,ComparatorResults!$Q$2-1,ComparatorResults!B30),"#.0"),IF($Q$3="Cases",TEXT(INDEX(ChartData!$E$12:$AH$25,ComparatorResults!$Q$2-1,ComparatorResults!B30),"#,###"),IF($Q$3="..",".."))))</f>
        <v>..</v>
      </c>
      <c r="R30" s="121" t="str">
        <f>IF($R$3="PCT",TEXT(INDEX(ChartData!$E$12:$AH$25,ComparatorResults!$R$2-1,ComparatorResults!B30),"#0%"),IF($R$3="MEAN",TEXT(INDEX(ChartData!$E$12:$AH$25,ComparatorResults!$R$2-1,ComparatorResults!B30),"#.0"),IF($R$3="Cases",TEXT(INDEX(ChartData!$E$12:$AH$25,ComparatorResults!$R$2-1,ComparatorResults!B30),"#,###"),IF($R$3="..",".."))))</f>
        <v>..</v>
      </c>
    </row>
    <row r="31" spans="1:18" ht="24" customHeight="1" x14ac:dyDescent="0.2">
      <c r="A31" s="30">
        <v>27</v>
      </c>
      <c r="B31" s="30">
        <f ca="1">IF(ISNA(MATCH(A31,ChartData!$E$3:$AH$3,0)),A31,MATCH(A31,ChartData!$E$3:$AH$3,0))</f>
        <v>27</v>
      </c>
      <c r="C31" s="122" t="str">
        <f ca="1">IF(ISNA(HLOOKUP(A31,ChartData!$E$3:$AH$11,9,FALSE)),"..",HLOOKUP(A31,ChartData!$E$3:$AH$11,9,FALSE))</f>
        <v>..</v>
      </c>
      <c r="D31" s="125"/>
      <c r="E31" s="114" t="str">
        <f>IF($E$3="PCT",TEXT(INDEX(ChartData!$E$12:$AH$25,ComparatorResults!$E$2-1,ComparatorResults!B31),"#0%"),IF($E$3="MEAN",TEXT(INDEX(ChartData!$E$12:$AH$25,ComparatorResults!$E$2-1,ComparatorResults!B31),"#.0"),IF($E$3="Cases",TEXT(INDEX(ChartData!$E$12:$AH$25,ComparatorResults!$E$2-1,ComparatorResults!B31),"#,###"),IF($E$3="..",".."))))</f>
        <v>..</v>
      </c>
      <c r="F31" s="115" t="str">
        <f>IF($F$3="PCT",TEXT(INDEX(ChartData!$E$12:$AH$25,ComparatorResults!$F$2-1,ComparatorResults!B31),"#0%"),IF($F$3="MEAN",TEXT(INDEX(ChartData!$E$12:$AH$25,ComparatorResults!$F$2-1,ComparatorResults!B31),"#.0"),IF($F$3="Cases",TEXT(INDEX(ChartData!$E$12:$AH$25,ComparatorResults!$F$2-1,ComparatorResults!B31),"#,###"),IF($F$3="..",".."))))</f>
        <v>..</v>
      </c>
      <c r="G31" s="115" t="str">
        <f>IF($G$3="PCT",TEXT(INDEX(ChartData!$E$12:$AH$25,ComparatorResults!$G$2-1,ComparatorResults!B31),"#0%"),IF($G$3="MEAN",TEXT(INDEX(ChartData!$E$12:$AH$25,ComparatorResults!$G$2-1,ComparatorResults!B31),"#.0"),IF($G$3="Cases",TEXT(INDEX(ChartData!$E$12:$AH$25,ComparatorResults!$G$2-1,ComparatorResults!B31),"#,###"),IF($G$3="..",".."))))</f>
        <v>..</v>
      </c>
      <c r="H31" s="115" t="str">
        <f>IF($H$3="PCT",TEXT(INDEX(ChartData!$E$12:$AH$25,ComparatorResults!$H$2-1,ComparatorResults!B31),"#0%"),IF($H$3="MEAN",TEXT(INDEX(ChartData!$E$12:$AH$25,ComparatorResults!$H$2-1,ComparatorResults!B31),"#.0"),IF($H$3="Cases",TEXT(INDEX(ChartData!$E$12:$AH$25,ComparatorResults!$H$2-1,ComparatorResults!B31),"#,###"),IF($H$3="..",".."))))</f>
        <v>..</v>
      </c>
      <c r="I31" s="115" t="str">
        <f>IF($I$3="PCT",TEXT(INDEX(ChartData!$E$12:$AH$25,ComparatorResults!$I$2-1,ComparatorResults!B31),"#0%"),IF($I$3="MEAN",TEXT(INDEX(ChartData!$E$12:$AH$25,ComparatorResults!$I$2-1,ComparatorResults!B31),"#.0"),IF($I$3="Cases",TEXT(INDEX(ChartData!$E$12:$AH$25,ComparatorResults!$I$2-1,ComparatorResults!B31),"#,###"),IF($I$3="..",".."))))</f>
        <v>..</v>
      </c>
      <c r="J31" s="115" t="str">
        <f>IF($J$3="PCT",TEXT(INDEX(ChartData!$E$12:$AH$25,ComparatorResults!$J$2-1,ComparatorResults!B31),"#0%"),IF($J$3="MEAN",TEXT(INDEX(ChartData!$E$12:$AH$25,ComparatorResults!$J$2-1,ComparatorResults!B31),"#.0"),IF($J$3="Cases",TEXT(INDEX(ChartData!$E$12:$AH$25,ComparatorResults!$J$2-1,ComparatorResults!B31),"#,###"),IF($J$3="..",".."))))</f>
        <v>..</v>
      </c>
      <c r="K31" s="115" t="str">
        <f>IF($K$3="PCT",TEXT(INDEX(ChartData!$E$12:$AH$25,ComparatorResults!$K$2-1,ComparatorResults!B31),"#0%"),IF($K$3="MEAN",TEXT(INDEX(ChartData!$E$12:$AH$25,ComparatorResults!$K$2-1,ComparatorResults!B31),"#.0"),IF($K$3="Cases",TEXT(INDEX(ChartData!$E$12:$AH$25,ComparatorResults!$K$2-1,ComparatorResults!B31),"#,###"),IF($K$3="..",".."))))</f>
        <v>..</v>
      </c>
      <c r="L31" s="115" t="str">
        <f>IF($L$3="PCT",TEXT(INDEX(ChartData!$E$12:$AH$25,ComparatorResults!$L$2-1,ComparatorResults!B31),"#0%"),IF($L$3="MEAN",TEXT(INDEX(ChartData!$E$12:$AH$25,ComparatorResults!$L$2-1,ComparatorResults!B31),"#.0"),IF($L$3="Cases",TEXT(INDEX(ChartData!$E$12:$AH$25,ComparatorResults!$L$2-1,ComparatorResults!B31),"#,###"),IF($L$3="..",".."))))</f>
        <v>..</v>
      </c>
      <c r="M31" s="115" t="str">
        <f>IF($M$3="PCT",TEXT(INDEX(ChartData!$E$12:$AH$25,ComparatorResults!$M$2-1,ComparatorResults!B31),"#0%"),IF($M$3="MEAN",TEXT(INDEX(ChartData!$E$12:$AH$25,ComparatorResults!$M$2-1,ComparatorResults!B31),"#.0"),IF($M$3="Cases",TEXT(INDEX(ChartData!$E$12:$AH$25,ComparatorResults!$M$2-1,ComparatorResults!B31),"#,###"),IF($M$3="..",".."))))</f>
        <v>..</v>
      </c>
      <c r="N31" s="115" t="str">
        <f>IF($N$3="PCT",TEXT(INDEX(ChartData!$E$12:$AH$25,ComparatorResults!$N$2-1,ComparatorResults!B31),"#0%"),IF($N$3="MEAN",TEXT(INDEX(ChartData!$E$12:$AH$25,ComparatorResults!$N$2-1,ComparatorResults!B31),"#.0"),IF($N$3="Cases",TEXT(INDEX(ChartData!$E$12:$AH$25,ComparatorResults!$N$2-1,ComparatorResults!B31),"#,###"),IF($N$3="..",".."))))</f>
        <v>..</v>
      </c>
      <c r="O31" s="115" t="str">
        <f>IF($O$3="PCT",TEXT(INDEX(ChartData!$E$12:$AH$25,ComparatorResults!$O$2-1,ComparatorResults!B31),"#0%"),IF($O$3="MEAN",TEXT(INDEX(ChartData!$E$12:$AH$25,ComparatorResults!$O$2-1,ComparatorResults!B31),"#.0"),IF($O$3="Cases",TEXT(INDEX(ChartData!$E$12:$AH$25,ComparatorResults!$O$2-1,ComparatorResults!B31),"#,###"),IF($O$3="..",".."))))</f>
        <v>..</v>
      </c>
      <c r="P31" s="115" t="str">
        <f>IF($P$3="PCT",TEXT(INDEX(ChartData!$E$12:$AH$25,ComparatorResults!$P$2-1,ComparatorResults!B31),"#0%"),IF($P$3="MEAN",TEXT(INDEX(ChartData!$E$12:$AH$25,ComparatorResults!$P$2-1,ComparatorResults!B31),"#.0"),IF($P$3="Cases",TEXT(INDEX(ChartData!$E$12:$AH$25,ComparatorResults!$P$2-1,ComparatorResults!B31),"#,###"),IF($P$3="..",".."))))</f>
        <v>..</v>
      </c>
      <c r="Q31" s="115" t="str">
        <f>IF($Q$3="PCT",TEXT(INDEX(ChartData!$E$12:$AH$25,ComparatorResults!$Q$2-1,ComparatorResults!B31),"#0%"),IF($Q$3="MEAN",TEXT(INDEX(ChartData!$E$12:$AH$25,ComparatorResults!$Q$2-1,ComparatorResults!B31),"#.0"),IF($Q$3="Cases",TEXT(INDEX(ChartData!$E$12:$AH$25,ComparatorResults!$Q$2-1,ComparatorResults!B31),"#,###"),IF($Q$3="..",".."))))</f>
        <v>..</v>
      </c>
      <c r="R31" s="116" t="str">
        <f>IF($R$3="PCT",TEXT(INDEX(ChartData!$E$12:$AH$25,ComparatorResults!$R$2-1,ComparatorResults!B31),"#0%"),IF($R$3="MEAN",TEXT(INDEX(ChartData!$E$12:$AH$25,ComparatorResults!$R$2-1,ComparatorResults!B31),"#.0"),IF($R$3="Cases",TEXT(INDEX(ChartData!$E$12:$AH$25,ComparatorResults!$R$2-1,ComparatorResults!B31),"#,###"),IF($R$3="..",".."))))</f>
        <v>..</v>
      </c>
    </row>
    <row r="32" spans="1:18" ht="24" customHeight="1" x14ac:dyDescent="0.2">
      <c r="A32" s="30">
        <v>28</v>
      </c>
      <c r="B32" s="30">
        <f ca="1">IF(ISNA(MATCH(A32,ChartData!$E$3:$AH$3,0)),A32,MATCH(A32,ChartData!$E$3:$AH$3,0))</f>
        <v>28</v>
      </c>
      <c r="C32" s="117" t="str">
        <f ca="1">IF(ISNA(HLOOKUP(A32,ChartData!$E$3:$AH$11,9,FALSE)),"..",HLOOKUP(A32,ChartData!$E$3:$AH$11,9,FALSE))</f>
        <v>..</v>
      </c>
      <c r="D32" s="124"/>
      <c r="E32" s="119" t="str">
        <f>IF($E$3="PCT",TEXT(INDEX(ChartData!$E$12:$AH$25,ComparatorResults!$E$2-1,ComparatorResults!B32),"#0%"),IF($E$3="MEAN",TEXT(INDEX(ChartData!$E$12:$AH$25,ComparatorResults!$E$2-1,ComparatorResults!B32),"#.0"),IF($E$3="Cases",TEXT(INDEX(ChartData!$E$12:$AH$25,ComparatorResults!$E$2-1,ComparatorResults!B32),"#,###"),IF($E$3="..",".."))))</f>
        <v>..</v>
      </c>
      <c r="F32" s="120" t="str">
        <f>IF($F$3="PCT",TEXT(INDEX(ChartData!$E$12:$AH$25,ComparatorResults!$F$2-1,ComparatorResults!B32),"#0%"),IF($F$3="MEAN",TEXT(INDEX(ChartData!$E$12:$AH$25,ComparatorResults!$F$2-1,ComparatorResults!B32),"#.0"),IF($F$3="Cases",TEXT(INDEX(ChartData!$E$12:$AH$25,ComparatorResults!$F$2-1,ComparatorResults!B32),"#,###"),IF($F$3="..",".."))))</f>
        <v>..</v>
      </c>
      <c r="G32" s="120" t="str">
        <f>IF($G$3="PCT",TEXT(INDEX(ChartData!$E$12:$AH$25,ComparatorResults!$G$2-1,ComparatorResults!B32),"#0%"),IF($G$3="MEAN",TEXT(INDEX(ChartData!$E$12:$AH$25,ComparatorResults!$G$2-1,ComparatorResults!B32),"#.0"),IF($G$3="Cases",TEXT(INDEX(ChartData!$E$12:$AH$25,ComparatorResults!$G$2-1,ComparatorResults!B32),"#,###"),IF($G$3="..",".."))))</f>
        <v>..</v>
      </c>
      <c r="H32" s="120" t="str">
        <f>IF($H$3="PCT",TEXT(INDEX(ChartData!$E$12:$AH$25,ComparatorResults!$H$2-1,ComparatorResults!B32),"#0%"),IF($H$3="MEAN",TEXT(INDEX(ChartData!$E$12:$AH$25,ComparatorResults!$H$2-1,ComparatorResults!B32),"#.0"),IF($H$3="Cases",TEXT(INDEX(ChartData!$E$12:$AH$25,ComparatorResults!$H$2-1,ComparatorResults!B32),"#,###"),IF($H$3="..",".."))))</f>
        <v>..</v>
      </c>
      <c r="I32" s="120" t="str">
        <f>IF($I$3="PCT",TEXT(INDEX(ChartData!$E$12:$AH$25,ComparatorResults!$I$2-1,ComparatorResults!B32),"#0%"),IF($I$3="MEAN",TEXT(INDEX(ChartData!$E$12:$AH$25,ComparatorResults!$I$2-1,ComparatorResults!B32),"#.0"),IF($I$3="Cases",TEXT(INDEX(ChartData!$E$12:$AH$25,ComparatorResults!$I$2-1,ComparatorResults!B32),"#,###"),IF($I$3="..",".."))))</f>
        <v>..</v>
      </c>
      <c r="J32" s="120" t="str">
        <f>IF($J$3="PCT",TEXT(INDEX(ChartData!$E$12:$AH$25,ComparatorResults!$J$2-1,ComparatorResults!B32),"#0%"),IF($J$3="MEAN",TEXT(INDEX(ChartData!$E$12:$AH$25,ComparatorResults!$J$2-1,ComparatorResults!B32),"#.0"),IF($J$3="Cases",TEXT(INDEX(ChartData!$E$12:$AH$25,ComparatorResults!$J$2-1,ComparatorResults!B32),"#,###"),IF($J$3="..",".."))))</f>
        <v>..</v>
      </c>
      <c r="K32" s="120" t="str">
        <f>IF($K$3="PCT",TEXT(INDEX(ChartData!$E$12:$AH$25,ComparatorResults!$K$2-1,ComparatorResults!B32),"#0%"),IF($K$3="MEAN",TEXT(INDEX(ChartData!$E$12:$AH$25,ComparatorResults!$K$2-1,ComparatorResults!B32),"#.0"),IF($K$3="Cases",TEXT(INDEX(ChartData!$E$12:$AH$25,ComparatorResults!$K$2-1,ComparatorResults!B32),"#,###"),IF($K$3="..",".."))))</f>
        <v>..</v>
      </c>
      <c r="L32" s="120" t="str">
        <f>IF($L$3="PCT",TEXT(INDEX(ChartData!$E$12:$AH$25,ComparatorResults!$L$2-1,ComparatorResults!B32),"#0%"),IF($L$3="MEAN",TEXT(INDEX(ChartData!$E$12:$AH$25,ComparatorResults!$L$2-1,ComparatorResults!B32),"#.0"),IF($L$3="Cases",TEXT(INDEX(ChartData!$E$12:$AH$25,ComparatorResults!$L$2-1,ComparatorResults!B32),"#,###"),IF($L$3="..",".."))))</f>
        <v>..</v>
      </c>
      <c r="M32" s="120" t="str">
        <f>IF($M$3="PCT",TEXT(INDEX(ChartData!$E$12:$AH$25,ComparatorResults!$M$2-1,ComparatorResults!B32),"#0%"),IF($M$3="MEAN",TEXT(INDEX(ChartData!$E$12:$AH$25,ComparatorResults!$M$2-1,ComparatorResults!B32),"#.0"),IF($M$3="Cases",TEXT(INDEX(ChartData!$E$12:$AH$25,ComparatorResults!$M$2-1,ComparatorResults!B32),"#,###"),IF($M$3="..",".."))))</f>
        <v>..</v>
      </c>
      <c r="N32" s="120" t="str">
        <f>IF($N$3="PCT",TEXT(INDEX(ChartData!$E$12:$AH$25,ComparatorResults!$N$2-1,ComparatorResults!B32),"#0%"),IF($N$3="MEAN",TEXT(INDEX(ChartData!$E$12:$AH$25,ComparatorResults!$N$2-1,ComparatorResults!B32),"#.0"),IF($N$3="Cases",TEXT(INDEX(ChartData!$E$12:$AH$25,ComparatorResults!$N$2-1,ComparatorResults!B32),"#,###"),IF($N$3="..",".."))))</f>
        <v>..</v>
      </c>
      <c r="O32" s="120" t="str">
        <f>IF($O$3="PCT",TEXT(INDEX(ChartData!$E$12:$AH$25,ComparatorResults!$O$2-1,ComparatorResults!B32),"#0%"),IF($O$3="MEAN",TEXT(INDEX(ChartData!$E$12:$AH$25,ComparatorResults!$O$2-1,ComparatorResults!B32),"#.0"),IF($O$3="Cases",TEXT(INDEX(ChartData!$E$12:$AH$25,ComparatorResults!$O$2-1,ComparatorResults!B32),"#,###"),IF($O$3="..",".."))))</f>
        <v>..</v>
      </c>
      <c r="P32" s="120" t="str">
        <f>IF($P$3="PCT",TEXT(INDEX(ChartData!$E$12:$AH$25,ComparatorResults!$P$2-1,ComparatorResults!B32),"#0%"),IF($P$3="MEAN",TEXT(INDEX(ChartData!$E$12:$AH$25,ComparatorResults!$P$2-1,ComparatorResults!B32),"#.0"),IF($P$3="Cases",TEXT(INDEX(ChartData!$E$12:$AH$25,ComparatorResults!$P$2-1,ComparatorResults!B32),"#,###"),IF($P$3="..",".."))))</f>
        <v>..</v>
      </c>
      <c r="Q32" s="120" t="str">
        <f>IF($Q$3="PCT",TEXT(INDEX(ChartData!$E$12:$AH$25,ComparatorResults!$Q$2-1,ComparatorResults!B32),"#0%"),IF($Q$3="MEAN",TEXT(INDEX(ChartData!$E$12:$AH$25,ComparatorResults!$Q$2-1,ComparatorResults!B32),"#.0"),IF($Q$3="Cases",TEXT(INDEX(ChartData!$E$12:$AH$25,ComparatorResults!$Q$2-1,ComparatorResults!B32),"#,###"),IF($Q$3="..",".."))))</f>
        <v>..</v>
      </c>
      <c r="R32" s="121" t="str">
        <f>IF($R$3="PCT",TEXT(INDEX(ChartData!$E$12:$AH$25,ComparatorResults!$R$2-1,ComparatorResults!B32),"#0%"),IF($R$3="MEAN",TEXT(INDEX(ChartData!$E$12:$AH$25,ComparatorResults!$R$2-1,ComparatorResults!B32),"#.0"),IF($R$3="Cases",TEXT(INDEX(ChartData!$E$12:$AH$25,ComparatorResults!$R$2-1,ComparatorResults!B32),"#,###"),IF($R$3="..",".."))))</f>
        <v>..</v>
      </c>
    </row>
    <row r="33" spans="1:18" ht="24" customHeight="1" x14ac:dyDescent="0.2">
      <c r="A33" s="30">
        <v>29</v>
      </c>
      <c r="B33" s="30">
        <f ca="1">IF(ISNA(MATCH(A33,ChartData!$E$3:$AH$3,0)),A33,MATCH(A33,ChartData!$E$3:$AH$3,0))</f>
        <v>29</v>
      </c>
      <c r="C33" s="122" t="str">
        <f ca="1">IF(ISNA(HLOOKUP(A33,ChartData!$E$3:$AH$11,9,FALSE)),"..",HLOOKUP(A33,ChartData!$E$3:$AH$11,9,FALSE))</f>
        <v>..</v>
      </c>
      <c r="D33" s="125"/>
      <c r="E33" s="114" t="str">
        <f>IF($E$3="PCT",TEXT(INDEX(ChartData!$E$12:$AH$25,ComparatorResults!$E$2-1,ComparatorResults!B33),"#0%"),IF($E$3="MEAN",TEXT(INDEX(ChartData!$E$12:$AH$25,ComparatorResults!$E$2-1,ComparatorResults!B33),"#.0"),IF($E$3="Cases",TEXT(INDEX(ChartData!$E$12:$AH$25,ComparatorResults!$E$2-1,ComparatorResults!B33),"#,###"),IF($E$3="..",".."))))</f>
        <v>..</v>
      </c>
      <c r="F33" s="115" t="str">
        <f>IF($F$3="PCT",TEXT(INDEX(ChartData!$E$12:$AH$25,ComparatorResults!$F$2-1,ComparatorResults!B33),"#0%"),IF($F$3="MEAN",TEXT(INDEX(ChartData!$E$12:$AH$25,ComparatorResults!$F$2-1,ComparatorResults!B33),"#.0"),IF($F$3="Cases",TEXT(INDEX(ChartData!$E$12:$AH$25,ComparatorResults!$F$2-1,ComparatorResults!B33),"#,###"),IF($F$3="..",".."))))</f>
        <v>..</v>
      </c>
      <c r="G33" s="115" t="str">
        <f>IF($G$3="PCT",TEXT(INDEX(ChartData!$E$12:$AH$25,ComparatorResults!$G$2-1,ComparatorResults!B33),"#0%"),IF($G$3="MEAN",TEXT(INDEX(ChartData!$E$12:$AH$25,ComparatorResults!$G$2-1,ComparatorResults!B33),"#.0"),IF($G$3="Cases",TEXT(INDEX(ChartData!$E$12:$AH$25,ComparatorResults!$G$2-1,ComparatorResults!B33),"#,###"),IF($G$3="..",".."))))</f>
        <v>..</v>
      </c>
      <c r="H33" s="115" t="str">
        <f>IF($H$3="PCT",TEXT(INDEX(ChartData!$E$12:$AH$25,ComparatorResults!$H$2-1,ComparatorResults!B33),"#0%"),IF($H$3="MEAN",TEXT(INDEX(ChartData!$E$12:$AH$25,ComparatorResults!$H$2-1,ComparatorResults!B33),"#.0"),IF($H$3="Cases",TEXT(INDEX(ChartData!$E$12:$AH$25,ComparatorResults!$H$2-1,ComparatorResults!B33),"#,###"),IF($H$3="..",".."))))</f>
        <v>..</v>
      </c>
      <c r="I33" s="115" t="str">
        <f>IF($I$3="PCT",TEXT(INDEX(ChartData!$E$12:$AH$25,ComparatorResults!$I$2-1,ComparatorResults!B33),"#0%"),IF($I$3="MEAN",TEXT(INDEX(ChartData!$E$12:$AH$25,ComparatorResults!$I$2-1,ComparatorResults!B33),"#.0"),IF($I$3="Cases",TEXT(INDEX(ChartData!$E$12:$AH$25,ComparatorResults!$I$2-1,ComparatorResults!B33),"#,###"),IF($I$3="..",".."))))</f>
        <v>..</v>
      </c>
      <c r="J33" s="115" t="str">
        <f>IF($J$3="PCT",TEXT(INDEX(ChartData!$E$12:$AH$25,ComparatorResults!$J$2-1,ComparatorResults!B33),"#0%"),IF($J$3="MEAN",TEXT(INDEX(ChartData!$E$12:$AH$25,ComparatorResults!$J$2-1,ComparatorResults!B33),"#.0"),IF($J$3="Cases",TEXT(INDEX(ChartData!$E$12:$AH$25,ComparatorResults!$J$2-1,ComparatorResults!B33),"#,###"),IF($J$3="..",".."))))</f>
        <v>..</v>
      </c>
      <c r="K33" s="115" t="str">
        <f>IF($K$3="PCT",TEXT(INDEX(ChartData!$E$12:$AH$25,ComparatorResults!$K$2-1,ComparatorResults!B33),"#0%"),IF($K$3="MEAN",TEXT(INDEX(ChartData!$E$12:$AH$25,ComparatorResults!$K$2-1,ComparatorResults!B33),"#.0"),IF($K$3="Cases",TEXT(INDEX(ChartData!$E$12:$AH$25,ComparatorResults!$K$2-1,ComparatorResults!B33),"#,###"),IF($K$3="..",".."))))</f>
        <v>..</v>
      </c>
      <c r="L33" s="115" t="str">
        <f>IF($L$3="PCT",TEXT(INDEX(ChartData!$E$12:$AH$25,ComparatorResults!$L$2-1,ComparatorResults!B33),"#0%"),IF($L$3="MEAN",TEXT(INDEX(ChartData!$E$12:$AH$25,ComparatorResults!$L$2-1,ComparatorResults!B33),"#.0"),IF($L$3="Cases",TEXT(INDEX(ChartData!$E$12:$AH$25,ComparatorResults!$L$2-1,ComparatorResults!B33),"#,###"),IF($L$3="..",".."))))</f>
        <v>..</v>
      </c>
      <c r="M33" s="115" t="str">
        <f>IF($M$3="PCT",TEXT(INDEX(ChartData!$E$12:$AH$25,ComparatorResults!$M$2-1,ComparatorResults!B33),"#0%"),IF($M$3="MEAN",TEXT(INDEX(ChartData!$E$12:$AH$25,ComparatorResults!$M$2-1,ComparatorResults!B33),"#.0"),IF($M$3="Cases",TEXT(INDEX(ChartData!$E$12:$AH$25,ComparatorResults!$M$2-1,ComparatorResults!B33),"#,###"),IF($M$3="..",".."))))</f>
        <v>..</v>
      </c>
      <c r="N33" s="115" t="str">
        <f>IF($N$3="PCT",TEXT(INDEX(ChartData!$E$12:$AH$25,ComparatorResults!$N$2-1,ComparatorResults!B33),"#0%"),IF($N$3="MEAN",TEXT(INDEX(ChartData!$E$12:$AH$25,ComparatorResults!$N$2-1,ComparatorResults!B33),"#.0"),IF($N$3="Cases",TEXT(INDEX(ChartData!$E$12:$AH$25,ComparatorResults!$N$2-1,ComparatorResults!B33),"#,###"),IF($N$3="..",".."))))</f>
        <v>..</v>
      </c>
      <c r="O33" s="115" t="str">
        <f>IF($O$3="PCT",TEXT(INDEX(ChartData!$E$12:$AH$25,ComparatorResults!$O$2-1,ComparatorResults!B33),"#0%"),IF($O$3="MEAN",TEXT(INDEX(ChartData!$E$12:$AH$25,ComparatorResults!$O$2-1,ComparatorResults!B33),"#.0"),IF($O$3="Cases",TEXT(INDEX(ChartData!$E$12:$AH$25,ComparatorResults!$O$2-1,ComparatorResults!B33),"#,###"),IF($O$3="..",".."))))</f>
        <v>..</v>
      </c>
      <c r="P33" s="115" t="str">
        <f>IF($P$3="PCT",TEXT(INDEX(ChartData!$E$12:$AH$25,ComparatorResults!$P$2-1,ComparatorResults!B33),"#0%"),IF($P$3="MEAN",TEXT(INDEX(ChartData!$E$12:$AH$25,ComparatorResults!$P$2-1,ComparatorResults!B33),"#.0"),IF($P$3="Cases",TEXT(INDEX(ChartData!$E$12:$AH$25,ComparatorResults!$P$2-1,ComparatorResults!B33),"#,###"),IF($P$3="..",".."))))</f>
        <v>..</v>
      </c>
      <c r="Q33" s="115" t="str">
        <f>IF($Q$3="PCT",TEXT(INDEX(ChartData!$E$12:$AH$25,ComparatorResults!$Q$2-1,ComparatorResults!B33),"#0%"),IF($Q$3="MEAN",TEXT(INDEX(ChartData!$E$12:$AH$25,ComparatorResults!$Q$2-1,ComparatorResults!B33),"#.0"),IF($Q$3="Cases",TEXT(INDEX(ChartData!$E$12:$AH$25,ComparatorResults!$Q$2-1,ComparatorResults!B33),"#,###"),IF($Q$3="..",".."))))</f>
        <v>..</v>
      </c>
      <c r="R33" s="116" t="str">
        <f>IF($R$3="PCT",TEXT(INDEX(ChartData!$E$12:$AH$25,ComparatorResults!$R$2-1,ComparatorResults!B33),"#0%"),IF($R$3="MEAN",TEXT(INDEX(ChartData!$E$12:$AH$25,ComparatorResults!$R$2-1,ComparatorResults!B33),"#.0"),IF($R$3="Cases",TEXT(INDEX(ChartData!$E$12:$AH$25,ComparatorResults!$R$2-1,ComparatorResults!B33),"#,###"),IF($R$3="..",".."))))</f>
        <v>..</v>
      </c>
    </row>
    <row r="34" spans="1:18" ht="24" customHeight="1" x14ac:dyDescent="0.2">
      <c r="A34" s="30">
        <v>30</v>
      </c>
      <c r="B34" s="30">
        <f ca="1">IF(ISNA(MATCH(A34,ChartData!$E$3:$AH$3,0)),A34,MATCH(A34,ChartData!$E$3:$AH$3,0))</f>
        <v>30</v>
      </c>
      <c r="C34" s="126" t="str">
        <f ca="1">IF(ISNA(HLOOKUP(A34,ChartData!$E$3:$AH$11,9,FALSE)),"..",HLOOKUP(A34,ChartData!$E$3:$AH$11,9,FALSE))</f>
        <v>..</v>
      </c>
      <c r="D34" s="127"/>
      <c r="E34" s="128" t="str">
        <f>IF($E$3="PCT",TEXT(INDEX(ChartData!$E$12:$AH$25,ComparatorResults!$E$2-1,ComparatorResults!B34),"#0%"),IF($E$3="MEAN",TEXT(INDEX(ChartData!$E$12:$AH$25,ComparatorResults!$E$2-1,ComparatorResults!B34),"#.0"),IF($E$3="Cases",TEXT(INDEX(ChartData!$E$12:$AH$25,ComparatorResults!$E$2-1,ComparatorResults!B34),"#,###"),IF($E$3="..",".."))))</f>
        <v>..</v>
      </c>
      <c r="F34" s="129" t="str">
        <f>IF($F$3="PCT",TEXT(INDEX(ChartData!$E$12:$AH$25,ComparatorResults!$F$2-1,ComparatorResults!B34),"#0%"),IF($F$3="MEAN",TEXT(INDEX(ChartData!$E$12:$AH$25,ComparatorResults!$F$2-1,ComparatorResults!B34),"#.0"),IF($F$3="Cases",TEXT(INDEX(ChartData!$E$12:$AH$25,ComparatorResults!$F$2-1,ComparatorResults!B34),"#,###"),IF($F$3="..",".."))))</f>
        <v>..</v>
      </c>
      <c r="G34" s="129" t="str">
        <f>IF($G$3="PCT",TEXT(INDEX(ChartData!$E$12:$AH$25,ComparatorResults!$G$2-1,ComparatorResults!B34),"#0%"),IF($G$3="MEAN",TEXT(INDEX(ChartData!$E$12:$AH$25,ComparatorResults!$G$2-1,ComparatorResults!B34),"#.0"),IF($G$3="Cases",TEXT(INDEX(ChartData!$E$12:$AH$25,ComparatorResults!$G$2-1,ComparatorResults!B34),"#,###"),IF($G$3="..",".."))))</f>
        <v>..</v>
      </c>
      <c r="H34" s="129" t="str">
        <f>IF($H$3="PCT",TEXT(INDEX(ChartData!$E$12:$AH$25,ComparatorResults!$H$2-1,ComparatorResults!B34),"#0%"),IF($H$3="MEAN",TEXT(INDEX(ChartData!$E$12:$AH$25,ComparatorResults!$H$2-1,ComparatorResults!B34),"#.0"),IF($H$3="Cases",TEXT(INDEX(ChartData!$E$12:$AH$25,ComparatorResults!$H$2-1,ComparatorResults!B34),"#,###"),IF($H$3="..",".."))))</f>
        <v>..</v>
      </c>
      <c r="I34" s="129" t="str">
        <f>IF($I$3="PCT",TEXT(INDEX(ChartData!$E$12:$AH$25,ComparatorResults!$I$2-1,ComparatorResults!B34),"#0%"),IF($I$3="MEAN",TEXT(INDEX(ChartData!$E$12:$AH$25,ComparatorResults!$I$2-1,ComparatorResults!B34),"#.0"),IF($I$3="Cases",TEXT(INDEX(ChartData!$E$12:$AH$25,ComparatorResults!$I$2-1,ComparatorResults!B34),"#,###"),IF($I$3="..",".."))))</f>
        <v>..</v>
      </c>
      <c r="J34" s="129" t="str">
        <f>IF($J$3="PCT",TEXT(INDEX(ChartData!$E$12:$AH$25,ComparatorResults!$J$2-1,ComparatorResults!B34),"#0%"),IF($J$3="MEAN",TEXT(INDEX(ChartData!$E$12:$AH$25,ComparatorResults!$J$2-1,ComparatorResults!B34),"#.0"),IF($J$3="Cases",TEXT(INDEX(ChartData!$E$12:$AH$25,ComparatorResults!$J$2-1,ComparatorResults!B34),"#,###"),IF($J$3="..",".."))))</f>
        <v>..</v>
      </c>
      <c r="K34" s="129" t="str">
        <f>IF($K$3="PCT",TEXT(INDEX(ChartData!$E$12:$AH$25,ComparatorResults!$K$2-1,ComparatorResults!B34),"#0%"),IF($K$3="MEAN",TEXT(INDEX(ChartData!$E$12:$AH$25,ComparatorResults!$K$2-1,ComparatorResults!B34),"#.0"),IF($K$3="Cases",TEXT(INDEX(ChartData!$E$12:$AH$25,ComparatorResults!$K$2-1,ComparatorResults!B34),"#,###"),IF($K$3="..",".."))))</f>
        <v>..</v>
      </c>
      <c r="L34" s="129" t="str">
        <f>IF($L$3="PCT",TEXT(INDEX(ChartData!$E$12:$AH$25,ComparatorResults!$L$2-1,ComparatorResults!B34),"#0%"),IF($L$3="MEAN",TEXT(INDEX(ChartData!$E$12:$AH$25,ComparatorResults!$L$2-1,ComparatorResults!B34),"#.0"),IF($L$3="Cases",TEXT(INDEX(ChartData!$E$12:$AH$25,ComparatorResults!$L$2-1,ComparatorResults!B34),"#,###"),IF($L$3="..",".."))))</f>
        <v>..</v>
      </c>
      <c r="M34" s="129" t="str">
        <f>IF($M$3="PCT",TEXT(INDEX(ChartData!$E$12:$AH$25,ComparatorResults!$M$2-1,ComparatorResults!B34),"#0%"),IF($M$3="MEAN",TEXT(INDEX(ChartData!$E$12:$AH$25,ComparatorResults!$M$2-1,ComparatorResults!B34),"#.0"),IF($M$3="Cases",TEXT(INDEX(ChartData!$E$12:$AH$25,ComparatorResults!$M$2-1,ComparatorResults!B34),"#,###"),IF($M$3="..",".."))))</f>
        <v>..</v>
      </c>
      <c r="N34" s="129" t="str">
        <f>IF($N$3="PCT",TEXT(INDEX(ChartData!$E$12:$AH$25,ComparatorResults!$N$2-1,ComparatorResults!B34),"#0%"),IF($N$3="MEAN",TEXT(INDEX(ChartData!$E$12:$AH$25,ComparatorResults!$N$2-1,ComparatorResults!B34),"#.0"),IF($N$3="Cases",TEXT(INDEX(ChartData!$E$12:$AH$25,ComparatorResults!$N$2-1,ComparatorResults!B34),"#,###"),IF($N$3="..",".."))))</f>
        <v>..</v>
      </c>
      <c r="O34" s="129" t="str">
        <f>IF($O$3="PCT",TEXT(INDEX(ChartData!$E$12:$AH$25,ComparatorResults!$O$2-1,ComparatorResults!B34),"#0%"),IF($O$3="MEAN",TEXT(INDEX(ChartData!$E$12:$AH$25,ComparatorResults!$O$2-1,ComparatorResults!B34),"#.0"),IF($O$3="Cases",TEXT(INDEX(ChartData!$E$12:$AH$25,ComparatorResults!$O$2-1,ComparatorResults!B34),"#,###"),IF($O$3="..",".."))))</f>
        <v>..</v>
      </c>
      <c r="P34" s="129" t="str">
        <f>IF($P$3="PCT",TEXT(INDEX(ChartData!$E$12:$AH$25,ComparatorResults!$P$2-1,ComparatorResults!B34),"#0%"),IF($P$3="MEAN",TEXT(INDEX(ChartData!$E$12:$AH$25,ComparatorResults!$P$2-1,ComparatorResults!B34),"#.0"),IF($P$3="Cases",TEXT(INDEX(ChartData!$E$12:$AH$25,ComparatorResults!$P$2-1,ComparatorResults!B34),"#,###"),IF($P$3="..",".."))))</f>
        <v>..</v>
      </c>
      <c r="Q34" s="129" t="str">
        <f>IF($Q$3="PCT",TEXT(INDEX(ChartData!$E$12:$AH$25,ComparatorResults!$Q$2-1,ComparatorResults!B34),"#0%"),IF($Q$3="MEAN",TEXT(INDEX(ChartData!$E$12:$AH$25,ComparatorResults!$Q$2-1,ComparatorResults!B34),"#.0"),IF($Q$3="Cases",TEXT(INDEX(ChartData!$E$12:$AH$25,ComparatorResults!$Q$2-1,ComparatorResults!B34),"#,###"),IF($Q$3="..",".."))))</f>
        <v>..</v>
      </c>
      <c r="R34" s="130" t="str">
        <f>IF($R$3="PCT",TEXT(INDEX(ChartData!$E$12:$AH$25,ComparatorResults!$R$2-1,ComparatorResults!B34),"#0%"),IF($R$3="MEAN",TEXT(INDEX(ChartData!$E$12:$AH$25,ComparatorResults!$R$2-1,ComparatorResults!B34),"#.0"),IF($R$3="Cases",TEXT(INDEX(ChartData!$E$12:$AH$25,ComparatorResults!$R$2-1,ComparatorResults!B34),"#,###"),IF($R$3="..",".."))))</f>
        <v>..</v>
      </c>
    </row>
  </sheetData>
  <sheetProtection algorithmName="SHA-512" hashValue="S8Dmf6t83wIgxsem6pIRqWzmA2XBks4QM/mxQ++uYJTh5vsk9MrEUSiH8i8MGW9GZYWZ69EdZ7BQtEJ1aWfrTA==" saltValue="S/JSC4oGSWRG986ElPn3MA==" spinCount="100000" sheet="1" objects="1" scenarios="1"/>
  <mergeCells count="1">
    <mergeCell ref="E1:R1"/>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x14:formula1>
            <xm:f>Labels!$A$1:$A$50</xm:f>
          </x14:formula1>
          <xm:sqref>C4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5"/>
  <sheetViews>
    <sheetView zoomScale="75" zoomScaleNormal="75" workbookViewId="0">
      <selection activeCell="A8" sqref="A8"/>
    </sheetView>
  </sheetViews>
  <sheetFormatPr defaultRowHeight="12.75" x14ac:dyDescent="0.2"/>
  <cols>
    <col min="1" max="3" width="9.140625" style="16"/>
    <col min="4" max="4" width="83.140625" style="16" bestFit="1" customWidth="1"/>
    <col min="5" max="5" width="13.28515625" style="16" bestFit="1" customWidth="1"/>
    <col min="6" max="16384" width="9.140625" style="16"/>
  </cols>
  <sheetData>
    <row r="1" spans="1:45" s="20" customFormat="1" ht="32.1" customHeight="1" x14ac:dyDescent="0.25">
      <c r="A1" s="21">
        <f>MATCH(ComparatorResults!C4,Labels!A1:A50,0)</f>
        <v>1</v>
      </c>
    </row>
    <row r="2" spans="1:45" s="58" customFormat="1" x14ac:dyDescent="0.25">
      <c r="A2" s="57"/>
    </row>
    <row r="3" spans="1:45" s="58" customFormat="1" x14ac:dyDescent="0.25">
      <c r="A3" s="57"/>
      <c r="D3" s="61" t="s">
        <v>396</v>
      </c>
      <c r="E3" s="59" t="e">
        <f ca="1">RANK(E4,$E$4:$AH$4)</f>
        <v>#VALUE!</v>
      </c>
      <c r="F3" s="59" t="e">
        <f t="shared" ref="F3:AH3" ca="1" si="0">RANK(F4,$E$4:$AH$4)</f>
        <v>#VALUE!</v>
      </c>
      <c r="G3" s="59" t="e">
        <f t="shared" ca="1" si="0"/>
        <v>#VALUE!</v>
      </c>
      <c r="H3" s="59" t="e">
        <f t="shared" ca="1" si="0"/>
        <v>#VALUE!</v>
      </c>
      <c r="I3" s="59" t="e">
        <f t="shared" ca="1" si="0"/>
        <v>#VALUE!</v>
      </c>
      <c r="J3" s="59" t="e">
        <f t="shared" ca="1" si="0"/>
        <v>#VALUE!</v>
      </c>
      <c r="K3" s="59" t="e">
        <f t="shared" ca="1" si="0"/>
        <v>#VALUE!</v>
      </c>
      <c r="L3" s="59" t="e">
        <f t="shared" ca="1" si="0"/>
        <v>#VALUE!</v>
      </c>
      <c r="M3" s="59" t="e">
        <f t="shared" ca="1" si="0"/>
        <v>#VALUE!</v>
      </c>
      <c r="N3" s="59" t="e">
        <f t="shared" ca="1" si="0"/>
        <v>#VALUE!</v>
      </c>
      <c r="O3" s="59" t="e">
        <f t="shared" ca="1" si="0"/>
        <v>#VALUE!</v>
      </c>
      <c r="P3" s="59" t="e">
        <f t="shared" ca="1" si="0"/>
        <v>#VALUE!</v>
      </c>
      <c r="Q3" s="59" t="e">
        <f t="shared" ca="1" si="0"/>
        <v>#VALUE!</v>
      </c>
      <c r="R3" s="59" t="e">
        <f t="shared" ca="1" si="0"/>
        <v>#VALUE!</v>
      </c>
      <c r="S3" s="59" t="e">
        <f t="shared" ca="1" si="0"/>
        <v>#VALUE!</v>
      </c>
      <c r="T3" s="59" t="e">
        <f t="shared" ca="1" si="0"/>
        <v>#VALUE!</v>
      </c>
      <c r="U3" s="59" t="e">
        <f t="shared" ca="1" si="0"/>
        <v>#VALUE!</v>
      </c>
      <c r="V3" s="59" t="e">
        <f t="shared" ca="1" si="0"/>
        <v>#VALUE!</v>
      </c>
      <c r="W3" s="59" t="e">
        <f t="shared" ca="1" si="0"/>
        <v>#VALUE!</v>
      </c>
      <c r="X3" s="59" t="e">
        <f t="shared" ca="1" si="0"/>
        <v>#VALUE!</v>
      </c>
      <c r="Y3" s="59" t="e">
        <f t="shared" ca="1" si="0"/>
        <v>#VALUE!</v>
      </c>
      <c r="Z3" s="59" t="e">
        <f t="shared" ca="1" si="0"/>
        <v>#VALUE!</v>
      </c>
      <c r="AA3" s="59" t="e">
        <f t="shared" ca="1" si="0"/>
        <v>#VALUE!</v>
      </c>
      <c r="AB3" s="59" t="e">
        <f t="shared" ca="1" si="0"/>
        <v>#VALUE!</v>
      </c>
      <c r="AC3" s="59" t="e">
        <f t="shared" ca="1" si="0"/>
        <v>#VALUE!</v>
      </c>
      <c r="AD3" s="59" t="e">
        <f t="shared" ca="1" si="0"/>
        <v>#VALUE!</v>
      </c>
      <c r="AE3" s="59" t="e">
        <f t="shared" ca="1" si="0"/>
        <v>#VALUE!</v>
      </c>
      <c r="AF3" s="59" t="e">
        <f t="shared" ca="1" si="0"/>
        <v>#VALUE!</v>
      </c>
      <c r="AG3" s="59" t="e">
        <f t="shared" ca="1" si="0"/>
        <v>#VALUE!</v>
      </c>
      <c r="AH3" s="59" t="e">
        <f t="shared" ca="1" si="0"/>
        <v>#VALUE!</v>
      </c>
    </row>
    <row r="4" spans="1:45" s="58" customFormat="1" x14ac:dyDescent="0.25">
      <c r="A4" s="57"/>
      <c r="D4" s="61" t="s">
        <v>397</v>
      </c>
      <c r="E4" s="59" t="str">
        <f ca="1">IF(ISERROR((E5*E6)+E7),"",(E5*E6)+E7)</f>
        <v/>
      </c>
      <c r="F4" s="59" t="str">
        <f t="shared" ref="F4:AH4" ca="1" si="1">IF(ISERROR((F5*F6)+F7),"",(F5*F6)+F7)</f>
        <v/>
      </c>
      <c r="G4" s="59" t="str">
        <f t="shared" ca="1" si="1"/>
        <v/>
      </c>
      <c r="H4" s="59" t="str">
        <f t="shared" ca="1" si="1"/>
        <v/>
      </c>
      <c r="I4" s="59" t="str">
        <f t="shared" ca="1" si="1"/>
        <v/>
      </c>
      <c r="J4" s="59" t="str">
        <f t="shared" ca="1" si="1"/>
        <v/>
      </c>
      <c r="K4" s="59" t="str">
        <f t="shared" ca="1" si="1"/>
        <v/>
      </c>
      <c r="L4" s="59" t="str">
        <f t="shared" ca="1" si="1"/>
        <v/>
      </c>
      <c r="M4" s="59" t="str">
        <f t="shared" ca="1" si="1"/>
        <v/>
      </c>
      <c r="N4" s="59" t="str">
        <f t="shared" ca="1" si="1"/>
        <v/>
      </c>
      <c r="O4" s="59" t="str">
        <f t="shared" ca="1" si="1"/>
        <v/>
      </c>
      <c r="P4" s="59" t="str">
        <f t="shared" ca="1" si="1"/>
        <v/>
      </c>
      <c r="Q4" s="59" t="str">
        <f t="shared" ca="1" si="1"/>
        <v/>
      </c>
      <c r="R4" s="59" t="str">
        <f t="shared" ca="1" si="1"/>
        <v/>
      </c>
      <c r="S4" s="59" t="str">
        <f t="shared" ca="1" si="1"/>
        <v/>
      </c>
      <c r="T4" s="59" t="str">
        <f t="shared" ca="1" si="1"/>
        <v/>
      </c>
      <c r="U4" s="59" t="str">
        <f t="shared" ca="1" si="1"/>
        <v/>
      </c>
      <c r="V4" s="59" t="str">
        <f t="shared" ca="1" si="1"/>
        <v/>
      </c>
      <c r="W4" s="59" t="str">
        <f t="shared" ca="1" si="1"/>
        <v/>
      </c>
      <c r="X4" s="59" t="str">
        <f t="shared" ca="1" si="1"/>
        <v/>
      </c>
      <c r="Y4" s="59" t="str">
        <f t="shared" ca="1" si="1"/>
        <v/>
      </c>
      <c r="Z4" s="59" t="str">
        <f t="shared" ca="1" si="1"/>
        <v/>
      </c>
      <c r="AA4" s="59" t="str">
        <f t="shared" ca="1" si="1"/>
        <v/>
      </c>
      <c r="AB4" s="59" t="str">
        <f t="shared" ca="1" si="1"/>
        <v/>
      </c>
      <c r="AC4" s="59" t="str">
        <f t="shared" ca="1" si="1"/>
        <v/>
      </c>
      <c r="AD4" s="59" t="str">
        <f t="shared" ca="1" si="1"/>
        <v/>
      </c>
      <c r="AE4" s="59" t="str">
        <f t="shared" ca="1" si="1"/>
        <v/>
      </c>
      <c r="AF4" s="59" t="str">
        <f t="shared" ca="1" si="1"/>
        <v/>
      </c>
      <c r="AG4" s="59" t="str">
        <f t="shared" ca="1" si="1"/>
        <v/>
      </c>
      <c r="AH4" s="59" t="str">
        <f t="shared" ca="1" si="1"/>
        <v/>
      </c>
    </row>
    <row r="5" spans="1:45" s="58" customFormat="1" x14ac:dyDescent="0.25">
      <c r="A5" s="57"/>
      <c r="D5" s="61" t="s">
        <v>398</v>
      </c>
      <c r="E5" s="58">
        <f ca="1">RAND()</f>
        <v>0.20000995470035454</v>
      </c>
      <c r="F5" s="58">
        <f t="shared" ref="F5:AH5" ca="1" si="2">RAND()</f>
        <v>0.96517442787166741</v>
      </c>
      <c r="G5" s="58">
        <f t="shared" ca="1" si="2"/>
        <v>0.75238625083531396</v>
      </c>
      <c r="H5" s="58">
        <f t="shared" ca="1" si="2"/>
        <v>0.24990011494296949</v>
      </c>
      <c r="I5" s="58">
        <f t="shared" ca="1" si="2"/>
        <v>0.27839897090630517</v>
      </c>
      <c r="J5" s="58">
        <f t="shared" ca="1" si="2"/>
        <v>0.37756685412484747</v>
      </c>
      <c r="K5" s="58">
        <f t="shared" ca="1" si="2"/>
        <v>0.70595356735937842</v>
      </c>
      <c r="L5" s="58">
        <f t="shared" ca="1" si="2"/>
        <v>0.95616148033336312</v>
      </c>
      <c r="M5" s="58">
        <f t="shared" ca="1" si="2"/>
        <v>0.93412537423841668</v>
      </c>
      <c r="N5" s="58">
        <f t="shared" ca="1" si="2"/>
        <v>0.1018146309145157</v>
      </c>
      <c r="O5" s="58">
        <f t="shared" ca="1" si="2"/>
        <v>0.25073844617627794</v>
      </c>
      <c r="P5" s="58">
        <f t="shared" ca="1" si="2"/>
        <v>0.52244211989317313</v>
      </c>
      <c r="Q5" s="58">
        <f t="shared" ca="1" si="2"/>
        <v>0.86972507586369108</v>
      </c>
      <c r="R5" s="58">
        <f t="shared" ca="1" si="2"/>
        <v>0.63328729888441715</v>
      </c>
      <c r="S5" s="58">
        <f t="shared" ca="1" si="2"/>
        <v>0.59161973703589987</v>
      </c>
      <c r="T5" s="58">
        <f t="shared" ca="1" si="2"/>
        <v>0.6237596428774308</v>
      </c>
      <c r="U5" s="58">
        <f t="shared" ca="1" si="2"/>
        <v>0.60608736562798815</v>
      </c>
      <c r="V5" s="58">
        <f t="shared" ca="1" si="2"/>
        <v>0.15517726123255593</v>
      </c>
      <c r="W5" s="58">
        <f t="shared" ca="1" si="2"/>
        <v>0.20699708316434584</v>
      </c>
      <c r="X5" s="58">
        <f t="shared" ca="1" si="2"/>
        <v>0.74832502533350542</v>
      </c>
      <c r="Y5" s="58">
        <f t="shared" ca="1" si="2"/>
        <v>0.19705997411763121</v>
      </c>
      <c r="Z5" s="58">
        <f t="shared" ca="1" si="2"/>
        <v>0.49860876680614918</v>
      </c>
      <c r="AA5" s="58">
        <f t="shared" ca="1" si="2"/>
        <v>0.14377721069962013</v>
      </c>
      <c r="AB5" s="58">
        <f t="shared" ca="1" si="2"/>
        <v>1.3632670031139549E-2</v>
      </c>
      <c r="AC5" s="58">
        <f t="shared" ca="1" si="2"/>
        <v>0.23777066165820282</v>
      </c>
      <c r="AD5" s="58">
        <f t="shared" ca="1" si="2"/>
        <v>0.71473651649742365</v>
      </c>
      <c r="AE5" s="58">
        <f t="shared" ca="1" si="2"/>
        <v>1.1875998513817598E-2</v>
      </c>
      <c r="AF5" s="58">
        <f t="shared" ca="1" si="2"/>
        <v>0.38599120180669788</v>
      </c>
      <c r="AG5" s="58">
        <f t="shared" ca="1" si="2"/>
        <v>0.7394632150913637</v>
      </c>
      <c r="AH5" s="58">
        <f t="shared" ca="1" si="2"/>
        <v>2.3134698803868758E-2</v>
      </c>
    </row>
    <row r="6" spans="1:45" s="58" customFormat="1" x14ac:dyDescent="0.25">
      <c r="A6" s="57"/>
      <c r="D6" s="61" t="s">
        <v>399</v>
      </c>
      <c r="E6" s="59">
        <f>(COUNTIF($E$7:$AH$7,E7)&gt;1)*1</f>
        <v>1</v>
      </c>
      <c r="F6" s="59">
        <f t="shared" ref="F6:AH6" si="3">(COUNTIF($E$7:$AH$7,F7)&gt;1)*1</f>
        <v>1</v>
      </c>
      <c r="G6" s="59">
        <f t="shared" si="3"/>
        <v>1</v>
      </c>
      <c r="H6" s="59">
        <f t="shared" si="3"/>
        <v>1</v>
      </c>
      <c r="I6" s="59">
        <f t="shared" si="3"/>
        <v>1</v>
      </c>
      <c r="J6" s="59">
        <f t="shared" si="3"/>
        <v>1</v>
      </c>
      <c r="K6" s="59">
        <f t="shared" si="3"/>
        <v>1</v>
      </c>
      <c r="L6" s="59">
        <f t="shared" si="3"/>
        <v>1</v>
      </c>
      <c r="M6" s="59">
        <f t="shared" si="3"/>
        <v>1</v>
      </c>
      <c r="N6" s="59">
        <f t="shared" si="3"/>
        <v>1</v>
      </c>
      <c r="O6" s="59">
        <f t="shared" si="3"/>
        <v>1</v>
      </c>
      <c r="P6" s="59">
        <f t="shared" si="3"/>
        <v>1</v>
      </c>
      <c r="Q6" s="59">
        <f t="shared" si="3"/>
        <v>1</v>
      </c>
      <c r="R6" s="59">
        <f t="shared" si="3"/>
        <v>1</v>
      </c>
      <c r="S6" s="59">
        <f t="shared" si="3"/>
        <v>1</v>
      </c>
      <c r="T6" s="59">
        <f t="shared" si="3"/>
        <v>1</v>
      </c>
      <c r="U6" s="59">
        <f t="shared" si="3"/>
        <v>1</v>
      </c>
      <c r="V6" s="59">
        <f t="shared" si="3"/>
        <v>1</v>
      </c>
      <c r="W6" s="59">
        <f t="shared" si="3"/>
        <v>1</v>
      </c>
      <c r="X6" s="59">
        <f t="shared" si="3"/>
        <v>1</v>
      </c>
      <c r="Y6" s="59">
        <f t="shared" si="3"/>
        <v>1</v>
      </c>
      <c r="Z6" s="59">
        <f t="shared" si="3"/>
        <v>1</v>
      </c>
      <c r="AA6" s="59">
        <f t="shared" si="3"/>
        <v>1</v>
      </c>
      <c r="AB6" s="59">
        <f t="shared" si="3"/>
        <v>1</v>
      </c>
      <c r="AC6" s="59">
        <f t="shared" si="3"/>
        <v>1</v>
      </c>
      <c r="AD6" s="59">
        <f t="shared" si="3"/>
        <v>1</v>
      </c>
      <c r="AE6" s="59">
        <f t="shared" si="3"/>
        <v>1</v>
      </c>
      <c r="AF6" s="59">
        <f t="shared" si="3"/>
        <v>1</v>
      </c>
      <c r="AG6" s="59">
        <f t="shared" si="3"/>
        <v>1</v>
      </c>
      <c r="AH6" s="59">
        <f t="shared" si="3"/>
        <v>1</v>
      </c>
    </row>
    <row r="7" spans="1:45" s="58" customFormat="1" x14ac:dyDescent="0.25">
      <c r="A7" s="57"/>
      <c r="D7" s="61" t="s">
        <v>378</v>
      </c>
      <c r="E7" s="59" t="str">
        <f>IF(ISERROR(RANK(E8,$E$8:$AH$8)),"",RANK(E8,$E$8:$AH$8))</f>
        <v/>
      </c>
      <c r="F7" s="59" t="str">
        <f t="shared" ref="F7:AH7" si="4">IF(ISERROR(RANK(F8,$E$8:$AH$8)),"",RANK(F8,$E$8:$AH$8))</f>
        <v/>
      </c>
      <c r="G7" s="59" t="str">
        <f t="shared" si="4"/>
        <v/>
      </c>
      <c r="H7" s="59" t="str">
        <f t="shared" si="4"/>
        <v/>
      </c>
      <c r="I7" s="59" t="str">
        <f t="shared" si="4"/>
        <v/>
      </c>
      <c r="J7" s="59" t="str">
        <f t="shared" si="4"/>
        <v/>
      </c>
      <c r="K7" s="59" t="str">
        <f t="shared" si="4"/>
        <v/>
      </c>
      <c r="L7" s="59" t="str">
        <f t="shared" si="4"/>
        <v/>
      </c>
      <c r="M7" s="59" t="str">
        <f t="shared" si="4"/>
        <v/>
      </c>
      <c r="N7" s="59" t="str">
        <f t="shared" si="4"/>
        <v/>
      </c>
      <c r="O7" s="59" t="str">
        <f t="shared" si="4"/>
        <v/>
      </c>
      <c r="P7" s="59" t="str">
        <f t="shared" si="4"/>
        <v/>
      </c>
      <c r="Q7" s="59" t="str">
        <f t="shared" si="4"/>
        <v/>
      </c>
      <c r="R7" s="59" t="str">
        <f t="shared" si="4"/>
        <v/>
      </c>
      <c r="S7" s="59" t="str">
        <f t="shared" si="4"/>
        <v/>
      </c>
      <c r="T7" s="59" t="str">
        <f t="shared" si="4"/>
        <v/>
      </c>
      <c r="U7" s="59" t="str">
        <f t="shared" si="4"/>
        <v/>
      </c>
      <c r="V7" s="59" t="str">
        <f t="shared" si="4"/>
        <v/>
      </c>
      <c r="W7" s="59" t="str">
        <f t="shared" si="4"/>
        <v/>
      </c>
      <c r="X7" s="59" t="str">
        <f t="shared" si="4"/>
        <v/>
      </c>
      <c r="Y7" s="59" t="str">
        <f t="shared" si="4"/>
        <v/>
      </c>
      <c r="Z7" s="59" t="str">
        <f t="shared" si="4"/>
        <v/>
      </c>
      <c r="AA7" s="59" t="str">
        <f t="shared" si="4"/>
        <v/>
      </c>
      <c r="AB7" s="59" t="str">
        <f t="shared" si="4"/>
        <v/>
      </c>
      <c r="AC7" s="59" t="str">
        <f t="shared" si="4"/>
        <v/>
      </c>
      <c r="AD7" s="59" t="str">
        <f t="shared" si="4"/>
        <v/>
      </c>
      <c r="AE7" s="59" t="str">
        <f t="shared" si="4"/>
        <v/>
      </c>
      <c r="AF7" s="59" t="str">
        <f t="shared" si="4"/>
        <v/>
      </c>
      <c r="AG7" s="59" t="str">
        <f t="shared" si="4"/>
        <v/>
      </c>
      <c r="AH7" s="59" t="str">
        <f t="shared" si="4"/>
        <v/>
      </c>
    </row>
    <row r="8" spans="1:45" s="19" customFormat="1" ht="15.95" customHeight="1" x14ac:dyDescent="0.25">
      <c r="A8" s="18" t="e">
        <f>MATCH("Cases",D12:D25,0)</f>
        <v>#N/A</v>
      </c>
      <c r="D8" s="61" t="s">
        <v>520</v>
      </c>
      <c r="E8" s="18" t="e">
        <f>INDEX(E12:E25,$A$8)</f>
        <v>#N/A</v>
      </c>
      <c r="F8" s="18" t="e">
        <f t="shared" ref="F8:AH8" si="5">INDEX(F12:F25,$A$8)</f>
        <v>#N/A</v>
      </c>
      <c r="G8" s="18" t="e">
        <f t="shared" si="5"/>
        <v>#N/A</v>
      </c>
      <c r="H8" s="18" t="e">
        <f t="shared" si="5"/>
        <v>#N/A</v>
      </c>
      <c r="I8" s="18" t="e">
        <f t="shared" si="5"/>
        <v>#N/A</v>
      </c>
      <c r="J8" s="18" t="e">
        <f t="shared" si="5"/>
        <v>#N/A</v>
      </c>
      <c r="K8" s="18" t="e">
        <f t="shared" si="5"/>
        <v>#N/A</v>
      </c>
      <c r="L8" s="18" t="e">
        <f t="shared" si="5"/>
        <v>#N/A</v>
      </c>
      <c r="M8" s="18" t="e">
        <f t="shared" si="5"/>
        <v>#N/A</v>
      </c>
      <c r="N8" s="18" t="e">
        <f t="shared" si="5"/>
        <v>#N/A</v>
      </c>
      <c r="O8" s="18" t="e">
        <f t="shared" si="5"/>
        <v>#N/A</v>
      </c>
      <c r="P8" s="18" t="e">
        <f t="shared" si="5"/>
        <v>#N/A</v>
      </c>
      <c r="Q8" s="18" t="e">
        <f t="shared" si="5"/>
        <v>#N/A</v>
      </c>
      <c r="R8" s="18" t="e">
        <f t="shared" si="5"/>
        <v>#N/A</v>
      </c>
      <c r="S8" s="18" t="e">
        <f t="shared" si="5"/>
        <v>#N/A</v>
      </c>
      <c r="T8" s="18" t="e">
        <f t="shared" si="5"/>
        <v>#N/A</v>
      </c>
      <c r="U8" s="18" t="e">
        <f t="shared" si="5"/>
        <v>#N/A</v>
      </c>
      <c r="V8" s="18" t="e">
        <f t="shared" si="5"/>
        <v>#N/A</v>
      </c>
      <c r="W8" s="18" t="e">
        <f t="shared" si="5"/>
        <v>#N/A</v>
      </c>
      <c r="X8" s="18" t="e">
        <f t="shared" si="5"/>
        <v>#N/A</v>
      </c>
      <c r="Y8" s="18" t="e">
        <f t="shared" si="5"/>
        <v>#N/A</v>
      </c>
      <c r="Z8" s="18" t="e">
        <f t="shared" si="5"/>
        <v>#N/A</v>
      </c>
      <c r="AA8" s="18" t="e">
        <f t="shared" si="5"/>
        <v>#N/A</v>
      </c>
      <c r="AB8" s="18" t="e">
        <f t="shared" si="5"/>
        <v>#N/A</v>
      </c>
      <c r="AC8" s="18" t="e">
        <f t="shared" si="5"/>
        <v>#N/A</v>
      </c>
      <c r="AD8" s="18" t="e">
        <f t="shared" si="5"/>
        <v>#N/A</v>
      </c>
      <c r="AE8" s="18" t="e">
        <f t="shared" si="5"/>
        <v>#N/A</v>
      </c>
      <c r="AF8" s="18" t="e">
        <f t="shared" si="5"/>
        <v>#N/A</v>
      </c>
      <c r="AG8" s="18" t="e">
        <f t="shared" si="5"/>
        <v>#N/A</v>
      </c>
      <c r="AH8" s="18" t="e">
        <f t="shared" si="5"/>
        <v>#N/A</v>
      </c>
    </row>
    <row r="9" spans="1:45" s="19" customFormat="1" ht="15.95" customHeight="1" x14ac:dyDescent="0.25">
      <c r="E9" s="18" t="e">
        <f>MATCH(E11,Data!$B$5:$B$120,0)</f>
        <v>#N/A</v>
      </c>
      <c r="F9" s="18" t="e">
        <f>MATCH(F11,Data!$B$5:$B$120,0)</f>
        <v>#N/A</v>
      </c>
      <c r="G9" s="18" t="e">
        <f>MATCH(G11,Data!$B$5:$B$120,0)</f>
        <v>#N/A</v>
      </c>
      <c r="H9" s="18" t="e">
        <f>MATCH(H11,Data!$B$5:$B$120,0)</f>
        <v>#N/A</v>
      </c>
      <c r="I9" s="18" t="e">
        <f>MATCH(I11,Data!$B$5:$B$120,0)</f>
        <v>#N/A</v>
      </c>
      <c r="J9" s="18" t="e">
        <f>MATCH(J11,Data!$B$5:$B$120,0)</f>
        <v>#N/A</v>
      </c>
      <c r="K9" s="18" t="e">
        <f>MATCH(K11,Data!$B$5:$B$120,0)</f>
        <v>#N/A</v>
      </c>
      <c r="L9" s="18" t="e">
        <f>MATCH(L11,Data!$B$5:$B$120,0)</f>
        <v>#N/A</v>
      </c>
      <c r="M9" s="18" t="e">
        <f>MATCH(M11,Data!$B$5:$B$120,0)</f>
        <v>#N/A</v>
      </c>
      <c r="N9" s="18" t="e">
        <f>MATCH(N11,Data!$B$5:$B$120,0)</f>
        <v>#N/A</v>
      </c>
      <c r="O9" s="18" t="e">
        <f>MATCH(O11,Data!$B$5:$B$120,0)</f>
        <v>#N/A</v>
      </c>
      <c r="P9" s="18" t="e">
        <f>MATCH(P11,Data!$B$5:$B$120,0)</f>
        <v>#N/A</v>
      </c>
      <c r="Q9" s="18" t="e">
        <f>MATCH(Q11,Data!$B$5:$B$120,0)</f>
        <v>#N/A</v>
      </c>
      <c r="R9" s="18" t="e">
        <f>MATCH(R11,Data!$B$5:$B$120,0)</f>
        <v>#N/A</v>
      </c>
      <c r="S9" s="18" t="e">
        <f>MATCH(S11,Data!$B$5:$B$120,0)</f>
        <v>#N/A</v>
      </c>
      <c r="T9" s="18" t="e">
        <f>MATCH(T11,Data!$B$5:$B$120,0)</f>
        <v>#N/A</v>
      </c>
      <c r="U9" s="18" t="e">
        <f>MATCH(U11,Data!$B$5:$B$120,0)</f>
        <v>#N/A</v>
      </c>
      <c r="V9" s="18" t="e">
        <f>MATCH(V11,Data!$B$5:$B$120,0)</f>
        <v>#N/A</v>
      </c>
      <c r="W9" s="18" t="e">
        <f>MATCH(W11,Data!$B$5:$B$120,0)</f>
        <v>#N/A</v>
      </c>
      <c r="X9" s="18" t="e">
        <f>MATCH(X11,Data!$B$5:$B$120,0)</f>
        <v>#N/A</v>
      </c>
      <c r="Y9" s="18" t="e">
        <f>MATCH(Y11,Data!$B$5:$B$120,0)</f>
        <v>#N/A</v>
      </c>
      <c r="Z9" s="18" t="e">
        <f>MATCH(Z11,Data!$B$5:$B$120,0)</f>
        <v>#N/A</v>
      </c>
      <c r="AA9" s="18" t="e">
        <f>MATCH(AA11,Data!$B$5:$B$120,0)</f>
        <v>#N/A</v>
      </c>
      <c r="AB9" s="18" t="e">
        <f>MATCH(AB11,Data!$B$5:$B$120,0)</f>
        <v>#N/A</v>
      </c>
      <c r="AC9" s="18" t="e">
        <f>MATCH(AC11,Data!$B$5:$B$120,0)</f>
        <v>#N/A</v>
      </c>
      <c r="AD9" s="18" t="e">
        <f>MATCH(AD11,Data!$B$5:$B$120,0)</f>
        <v>#N/A</v>
      </c>
      <c r="AE9" s="18" t="e">
        <f>MATCH(AE11,Data!$B$5:$B$120,0)</f>
        <v>#N/A</v>
      </c>
      <c r="AF9" s="18" t="e">
        <f>MATCH(AF11,Data!$B$5:$B$120,0)</f>
        <v>#N/A</v>
      </c>
      <c r="AG9" s="18" t="e">
        <f>MATCH(AG11,Data!$B$5:$B$120,0)</f>
        <v>#N/A</v>
      </c>
      <c r="AH9" s="18" t="e">
        <f>MATCH(AH11,Data!$B$5:$B$120,0)</f>
        <v>#N/A</v>
      </c>
    </row>
    <row r="10" spans="1:45" s="19" customFormat="1" ht="15.95" customHeight="1" x14ac:dyDescent="0.25">
      <c r="E10" s="18">
        <v>1</v>
      </c>
      <c r="F10" s="18">
        <v>2</v>
      </c>
      <c r="G10" s="18">
        <v>3</v>
      </c>
      <c r="H10" s="18">
        <v>4</v>
      </c>
      <c r="I10" s="18">
        <v>5</v>
      </c>
      <c r="J10" s="18">
        <v>6</v>
      </c>
      <c r="K10" s="18">
        <v>7</v>
      </c>
      <c r="L10" s="18">
        <v>8</v>
      </c>
      <c r="M10" s="18">
        <v>9</v>
      </c>
      <c r="N10" s="18">
        <v>10</v>
      </c>
      <c r="O10" s="18">
        <v>11</v>
      </c>
      <c r="P10" s="18">
        <v>12</v>
      </c>
      <c r="Q10" s="18">
        <v>13</v>
      </c>
      <c r="R10" s="18">
        <v>14</v>
      </c>
      <c r="S10" s="18">
        <v>15</v>
      </c>
      <c r="T10" s="18">
        <v>16</v>
      </c>
      <c r="U10" s="18">
        <v>17</v>
      </c>
      <c r="V10" s="18">
        <v>18</v>
      </c>
      <c r="W10" s="18">
        <v>19</v>
      </c>
      <c r="X10" s="18">
        <v>20</v>
      </c>
      <c r="Y10" s="18">
        <v>21</v>
      </c>
      <c r="Z10" s="18">
        <v>22</v>
      </c>
      <c r="AA10" s="18">
        <v>23</v>
      </c>
      <c r="AB10" s="18">
        <v>24</v>
      </c>
      <c r="AC10" s="18">
        <v>25</v>
      </c>
      <c r="AD10" s="18">
        <v>26</v>
      </c>
      <c r="AE10" s="18">
        <v>27</v>
      </c>
      <c r="AF10" s="18">
        <v>28</v>
      </c>
      <c r="AG10" s="18">
        <v>29</v>
      </c>
      <c r="AH10" s="18">
        <v>30</v>
      </c>
      <c r="AI10" s="18"/>
      <c r="AJ10" s="18"/>
      <c r="AK10" s="18"/>
      <c r="AL10" s="18"/>
      <c r="AM10" s="18"/>
      <c r="AN10" s="18"/>
      <c r="AO10" s="18"/>
      <c r="AP10" s="18"/>
      <c r="AQ10" s="18"/>
      <c r="AR10" s="18"/>
      <c r="AS10" s="18"/>
    </row>
    <row r="11" spans="1:45" s="24" customFormat="1" x14ac:dyDescent="0.25">
      <c r="E11" s="24" t="e">
        <f>VLOOKUP(E10,ComparatorGroup!$G$2:$I$116,3,FALSE)</f>
        <v>#N/A</v>
      </c>
      <c r="F11" s="24" t="e">
        <f>VLOOKUP(F10,ComparatorGroup!$G$2:$I$116,3,FALSE)</f>
        <v>#N/A</v>
      </c>
      <c r="G11" s="24" t="e">
        <f>VLOOKUP(G10,ComparatorGroup!$G$2:$I$116,3,FALSE)</f>
        <v>#N/A</v>
      </c>
      <c r="H11" s="24" t="e">
        <f>VLOOKUP(H10,ComparatorGroup!$G$2:$I$116,3,FALSE)</f>
        <v>#N/A</v>
      </c>
      <c r="I11" s="24" t="e">
        <f>VLOOKUP(I10,ComparatorGroup!$G$2:$I$116,3,FALSE)</f>
        <v>#N/A</v>
      </c>
      <c r="J11" s="24" t="e">
        <f>VLOOKUP(J10,ComparatorGroup!$G$2:$I$116,3,FALSE)</f>
        <v>#N/A</v>
      </c>
      <c r="K11" s="24" t="e">
        <f>VLOOKUP(K10,ComparatorGroup!$G$2:$I$116,3,FALSE)</f>
        <v>#N/A</v>
      </c>
      <c r="L11" s="24" t="e">
        <f>VLOOKUP(L10,ComparatorGroup!$G$2:$I$116,3,FALSE)</f>
        <v>#N/A</v>
      </c>
      <c r="M11" s="24" t="e">
        <f>VLOOKUP(M10,ComparatorGroup!$G$2:$I$116,3,FALSE)</f>
        <v>#N/A</v>
      </c>
      <c r="N11" s="24" t="e">
        <f>VLOOKUP(N10,ComparatorGroup!$G$2:$I$116,3,FALSE)</f>
        <v>#N/A</v>
      </c>
      <c r="O11" s="24" t="e">
        <f>VLOOKUP(O10,ComparatorGroup!$G$2:$I$116,3,FALSE)</f>
        <v>#N/A</v>
      </c>
      <c r="P11" s="24" t="e">
        <f>VLOOKUP(P10,ComparatorGroup!$G$2:$I$116,3,FALSE)</f>
        <v>#N/A</v>
      </c>
      <c r="Q11" s="24" t="e">
        <f>VLOOKUP(Q10,ComparatorGroup!$G$2:$I$116,3,FALSE)</f>
        <v>#N/A</v>
      </c>
      <c r="R11" s="24" t="e">
        <f>VLOOKUP(R10,ComparatorGroup!$G$2:$I$116,3,FALSE)</f>
        <v>#N/A</v>
      </c>
      <c r="S11" s="24" t="e">
        <f>VLOOKUP(S10,ComparatorGroup!$G$2:$I$116,3,FALSE)</f>
        <v>#N/A</v>
      </c>
      <c r="T11" s="24" t="e">
        <f>VLOOKUP(T10,ComparatorGroup!$G$2:$I$116,3,FALSE)</f>
        <v>#N/A</v>
      </c>
      <c r="U11" s="24" t="e">
        <f>VLOOKUP(U10,ComparatorGroup!$G$2:$I$116,3,FALSE)</f>
        <v>#N/A</v>
      </c>
      <c r="V11" s="24" t="e">
        <f>VLOOKUP(V10,ComparatorGroup!$G$2:$I$116,3,FALSE)</f>
        <v>#N/A</v>
      </c>
      <c r="W11" s="24" t="e">
        <f>VLOOKUP(W10,ComparatorGroup!$G$2:$I$116,3,FALSE)</f>
        <v>#N/A</v>
      </c>
      <c r="X11" s="24" t="e">
        <f>VLOOKUP(X10,ComparatorGroup!$G$2:$I$116,3,FALSE)</f>
        <v>#N/A</v>
      </c>
      <c r="Y11" s="24" t="e">
        <f>VLOOKUP(Y10,ComparatorGroup!$G$2:$I$116,3,FALSE)</f>
        <v>#N/A</v>
      </c>
      <c r="Z11" s="24" t="e">
        <f>VLOOKUP(Z10,ComparatorGroup!$G$2:$I$116,3,FALSE)</f>
        <v>#N/A</v>
      </c>
      <c r="AA11" s="24" t="e">
        <f>VLOOKUP(AA10,ComparatorGroup!$G$2:$I$116,3,FALSE)</f>
        <v>#N/A</v>
      </c>
      <c r="AB11" s="24" t="e">
        <f>VLOOKUP(AB10,ComparatorGroup!$G$2:$I$116,3,FALSE)</f>
        <v>#N/A</v>
      </c>
      <c r="AC11" s="24" t="e">
        <f>VLOOKUP(AC10,ComparatorGroup!$G$2:$I$116,3,FALSE)</f>
        <v>#N/A</v>
      </c>
      <c r="AD11" s="24" t="e">
        <f>VLOOKUP(AD10,ComparatorGroup!$G$2:$I$116,3,FALSE)</f>
        <v>#N/A</v>
      </c>
      <c r="AE11" s="24" t="e">
        <f>VLOOKUP(AE10,ComparatorGroup!$G$2:$I$116,3,FALSE)</f>
        <v>#N/A</v>
      </c>
      <c r="AF11" s="24" t="e">
        <f>VLOOKUP(AF10,ComparatorGroup!$G$2:$I$116,3,FALSE)</f>
        <v>#N/A</v>
      </c>
      <c r="AG11" s="24" t="e">
        <f>VLOOKUP(AG10,ComparatorGroup!$G$2:$I$116,3,FALSE)</f>
        <v>#N/A</v>
      </c>
      <c r="AH11" s="24" t="e">
        <f>VLOOKUP(AH10,ComparatorGroup!$G$2:$I$116,3,FALSE)</f>
        <v>#N/A</v>
      </c>
    </row>
    <row r="12" spans="1:45" s="19" customFormat="1" ht="15.95" customHeight="1" x14ac:dyDescent="0.25">
      <c r="A12" s="18">
        <v>2</v>
      </c>
      <c r="B12" s="18" t="str">
        <f>IF(INDEX(DataType!$A$1:$O$50,ChartData!$A$1,ChartData!A12)=0,"..",INDEX(DataType!$A$1:$O$50,ChartData!$A$1,ChartData!A12))</f>
        <v>..</v>
      </c>
      <c r="C12" s="18" t="str">
        <f>IF(INDEX(Offsets!$A$1:$O$50,ChartData!$A$1,ChartData!A12)=0,"..",INDEX(Offsets!$A$1:$O$50,ChartData!$A$1,ChartData!A12))</f>
        <v>..</v>
      </c>
      <c r="D12" s="22" t="str">
        <f>IF(INDEX(Labels!$A$1:$O$50,ChartData!$A$1,ChartData!A12)=0,"..",INDEX(Labels!$A$1:$O$50,ChartData!$A$1,ChartData!A12))</f>
        <v>..</v>
      </c>
      <c r="E12" s="18" t="str">
        <f>IF(ISERROR(INDEX(Data!$A$5:$KN$120,ChartData!E9,ChartData!$C$12)),"",INDEX(Data!$A$5:$KN$120,ChartData!E9,ChartData!$C$12))</f>
        <v/>
      </c>
      <c r="F12" s="18" t="str">
        <f>IF(ISERROR(INDEX(Data!$A$5:$KN$120,ChartData!F9,ChartData!$C$12)),"",INDEX(Data!$A$5:$KN$120,ChartData!F9,ChartData!$C$12))</f>
        <v/>
      </c>
      <c r="G12" s="18" t="str">
        <f>IF(ISERROR(INDEX(Data!$A$5:$KN$120,ChartData!G9,ChartData!$C$12)),"",INDEX(Data!$A$5:$KN$120,ChartData!G9,ChartData!$C$12))</f>
        <v/>
      </c>
      <c r="H12" s="18" t="str">
        <f>IF(ISERROR(INDEX(Data!$A$5:$KN$120,ChartData!H9,ChartData!$C$12)),"",INDEX(Data!$A$5:$KN$120,ChartData!H9,ChartData!$C$12))</f>
        <v/>
      </c>
      <c r="I12" s="18" t="str">
        <f>IF(ISERROR(INDEX(Data!$A$5:$KN$120,ChartData!I9,ChartData!$C$12)),"",INDEX(Data!$A$5:$KN$120,ChartData!I9,ChartData!$C$12))</f>
        <v/>
      </c>
      <c r="J12" s="18" t="str">
        <f>IF(ISERROR(INDEX(Data!$A$5:$KN$120,ChartData!J9,ChartData!$C$12)),"",INDEX(Data!$A$5:$KN$120,ChartData!J9,ChartData!$C$12))</f>
        <v/>
      </c>
      <c r="K12" s="18" t="str">
        <f>IF(ISERROR(INDEX(Data!$A$5:$KN$120,ChartData!K9,ChartData!$C$12)),"",INDEX(Data!$A$5:$KN$120,ChartData!K9,ChartData!$C$12))</f>
        <v/>
      </c>
      <c r="L12" s="18" t="str">
        <f>IF(ISERROR(INDEX(Data!$A$5:$KN$120,ChartData!L9,ChartData!$C$12)),"",INDEX(Data!$A$5:$KN$120,ChartData!L9,ChartData!$C$12))</f>
        <v/>
      </c>
      <c r="M12" s="18" t="str">
        <f>IF(ISERROR(INDEX(Data!$A$5:$KN$120,ChartData!M9,ChartData!$C$12)),"",INDEX(Data!$A$5:$KN$120,ChartData!M9,ChartData!$C$12))</f>
        <v/>
      </c>
      <c r="N12" s="18" t="str">
        <f>IF(ISERROR(INDEX(Data!$A$5:$KN$120,ChartData!N9,ChartData!$C$12)),"",INDEX(Data!$A$5:$KN$120,ChartData!N9,ChartData!$C$12))</f>
        <v/>
      </c>
      <c r="O12" s="18" t="str">
        <f>IF(ISERROR(INDEX(Data!$A$5:$KN$120,ChartData!O9,ChartData!$C$12)),"",INDEX(Data!$A$5:$KN$120,ChartData!O9,ChartData!$C$12))</f>
        <v/>
      </c>
      <c r="P12" s="18" t="str">
        <f>IF(ISERROR(INDEX(Data!$A$5:$KN$120,ChartData!P9,ChartData!$C$12)),"",INDEX(Data!$A$5:$KN$120,ChartData!P9,ChartData!$C$12))</f>
        <v/>
      </c>
      <c r="Q12" s="18" t="str">
        <f>IF(ISERROR(INDEX(Data!$A$5:$KN$120,ChartData!Q9,ChartData!$C$12)),"",INDEX(Data!$A$5:$KN$120,ChartData!Q9,ChartData!$C$12))</f>
        <v/>
      </c>
      <c r="R12" s="18" t="str">
        <f>IF(ISERROR(INDEX(Data!$A$5:$KN$120,ChartData!R9,ChartData!$C$12)),"",INDEX(Data!$A$5:$KN$120,ChartData!R9,ChartData!$C$12))</f>
        <v/>
      </c>
      <c r="S12" s="18" t="str">
        <f>IF(ISERROR(INDEX(Data!$A$5:$KN$120,ChartData!S9,ChartData!$C$12)),"",INDEX(Data!$A$5:$KN$120,ChartData!S9,ChartData!$C$12))</f>
        <v/>
      </c>
      <c r="T12" s="18" t="str">
        <f>IF(ISERROR(INDEX(Data!$A$5:$KN$120,ChartData!T9,ChartData!$C$12)),"",INDEX(Data!$A$5:$KN$120,ChartData!T9,ChartData!$C$12))</f>
        <v/>
      </c>
      <c r="U12" s="18" t="str">
        <f>IF(ISERROR(INDEX(Data!$A$5:$KN$120,ChartData!U9,ChartData!$C$12)),"",INDEX(Data!$A$5:$KN$120,ChartData!U9,ChartData!$C$12))</f>
        <v/>
      </c>
      <c r="V12" s="18" t="str">
        <f>IF(ISERROR(INDEX(Data!$A$5:$KN$120,ChartData!V9,ChartData!$C$12)),"",INDEX(Data!$A$5:$KN$120,ChartData!V9,ChartData!$C$12))</f>
        <v/>
      </c>
      <c r="W12" s="18" t="str">
        <f>IF(ISERROR(INDEX(Data!$A$5:$KN$120,ChartData!W9,ChartData!$C$12)),"",INDEX(Data!$A$5:$KN$120,ChartData!W9,ChartData!$C$12))</f>
        <v/>
      </c>
      <c r="X12" s="18" t="str">
        <f>IF(ISERROR(INDEX(Data!$A$5:$KN$120,ChartData!X9,ChartData!$C$12)),"",INDEX(Data!$A$5:$KN$120,ChartData!X9,ChartData!$C$12))</f>
        <v/>
      </c>
      <c r="Y12" s="18" t="str">
        <f>IF(ISERROR(INDEX(Data!$A$5:$KN$120,ChartData!Y9,ChartData!$C$12)),"",INDEX(Data!$A$5:$KN$120,ChartData!Y9,ChartData!$C$12))</f>
        <v/>
      </c>
      <c r="Z12" s="18" t="str">
        <f>IF(ISERROR(INDEX(Data!$A$5:$KN$120,ChartData!Z9,ChartData!$C$12)),"",INDEX(Data!$A$5:$KN$120,ChartData!Z9,ChartData!$C$12))</f>
        <v/>
      </c>
      <c r="AA12" s="18" t="str">
        <f>IF(ISERROR(INDEX(Data!$A$5:$KN$120,ChartData!AA9,ChartData!$C$12)),"",INDEX(Data!$A$5:$KN$120,ChartData!AA9,ChartData!$C$12))</f>
        <v/>
      </c>
      <c r="AB12" s="18" t="str">
        <f>IF(ISERROR(INDEX(Data!$A$5:$KN$120,ChartData!AB9,ChartData!$C$12)),"",INDEX(Data!$A$5:$KN$120,ChartData!AB9,ChartData!$C$12))</f>
        <v/>
      </c>
      <c r="AC12" s="18" t="str">
        <f>IF(ISERROR(INDEX(Data!$A$5:$KN$120,ChartData!AC9,ChartData!$C$12)),"",INDEX(Data!$A$5:$KN$120,ChartData!AC9,ChartData!$C$12))</f>
        <v/>
      </c>
      <c r="AD12" s="18" t="str">
        <f>IF(ISERROR(INDEX(Data!$A$5:$KN$120,ChartData!AD9,ChartData!$C$12)),"",INDEX(Data!$A$5:$KN$120,ChartData!AD9,ChartData!$C$12))</f>
        <v/>
      </c>
      <c r="AE12" s="18" t="str">
        <f>IF(ISERROR(INDEX(Data!$A$5:$KN$120,ChartData!AE9,ChartData!$C$12)),"",INDEX(Data!$A$5:$KN$120,ChartData!AE9,ChartData!$C$12))</f>
        <v/>
      </c>
      <c r="AF12" s="18" t="str">
        <f>IF(ISERROR(INDEX(Data!$A$5:$KN$120,ChartData!AF9,ChartData!$C$12)),"",INDEX(Data!$A$5:$KN$120,ChartData!AF9,ChartData!$C$12))</f>
        <v/>
      </c>
      <c r="AG12" s="18" t="str">
        <f>IF(ISERROR(INDEX(Data!$A$5:$KN$120,ChartData!AG9,ChartData!$C$12)),"",INDEX(Data!$A$5:$KN$120,ChartData!AG9,ChartData!$C$12))</f>
        <v/>
      </c>
      <c r="AH12" s="18" t="str">
        <f>IF(ISERROR(INDEX(Data!$A$5:$KN$120,ChartData!AH9,ChartData!$C$12)),"",INDEX(Data!$A$5:$KN$120,ChartData!AH9,ChartData!$C$12))</f>
        <v/>
      </c>
    </row>
    <row r="13" spans="1:45" s="19" customFormat="1" ht="15.95" customHeight="1" x14ac:dyDescent="0.25">
      <c r="A13" s="18">
        <v>3</v>
      </c>
      <c r="B13" s="18" t="str">
        <f>IF(INDEX(DataType!$A$1:$O$50,ChartData!$A$1,ChartData!A13)=0,"..",INDEX(DataType!$A$1:$O$50,ChartData!$A$1,ChartData!A13))</f>
        <v>..</v>
      </c>
      <c r="C13" s="18" t="str">
        <f>IF(INDEX(Offsets!$A$1:$O$50,ChartData!$A$1,ChartData!A13)=0,"..",INDEX(Offsets!$A$1:$O$50,ChartData!$A$1,ChartData!A13))</f>
        <v>..</v>
      </c>
      <c r="D13" s="22" t="str">
        <f>IF(INDEX(Labels!$A$1:$O$50,ChartData!$A$1,ChartData!A13)=0,"..",INDEX(Labels!$A$1:$O$50,ChartData!$A$1,ChartData!A13))</f>
        <v>..</v>
      </c>
      <c r="E13" s="18" t="str">
        <f>IF(ISERROR(INDEX(Data!$A$5:$KN$120,ChartData!E9,ChartData!$C$13)),"",INDEX(Data!$A$5:$KN$120,ChartData!E9,ChartData!$C$13))</f>
        <v/>
      </c>
      <c r="F13" s="18" t="str">
        <f>IF(ISERROR(INDEX(Data!$A$5:$KN$120,ChartData!F9,ChartData!$C$13)),"",INDEX(Data!$A$5:$KN$120,ChartData!F9,ChartData!$C$13))</f>
        <v/>
      </c>
      <c r="G13" s="18" t="str">
        <f>IF(ISERROR(INDEX(Data!$A$5:$KN$120,ChartData!G9,ChartData!$C$13)),"",INDEX(Data!$A$5:$KN$120,ChartData!G9,ChartData!$C$13))</f>
        <v/>
      </c>
      <c r="H13" s="18" t="str">
        <f>IF(ISERROR(INDEX(Data!$A$5:$KN$120,ChartData!H9,ChartData!$C$13)),"",INDEX(Data!$A$5:$KN$120,ChartData!H9,ChartData!$C$13))</f>
        <v/>
      </c>
      <c r="I13" s="18" t="str">
        <f>IF(ISERROR(INDEX(Data!$A$5:$KN$120,ChartData!I9,ChartData!$C$13)),"",INDEX(Data!$A$5:$KN$120,ChartData!I9,ChartData!$C$13))</f>
        <v/>
      </c>
      <c r="J13" s="18" t="str">
        <f>IF(ISERROR(INDEX(Data!$A$5:$KN$120,ChartData!J9,ChartData!$C$13)),"",INDEX(Data!$A$5:$KN$120,ChartData!J9,ChartData!$C$13))</f>
        <v/>
      </c>
      <c r="K13" s="18" t="str">
        <f>IF(ISERROR(INDEX(Data!$A$5:$KN$120,ChartData!K9,ChartData!$C$13)),"",INDEX(Data!$A$5:$KN$120,ChartData!K9,ChartData!$C$13))</f>
        <v/>
      </c>
      <c r="L13" s="18" t="str">
        <f>IF(ISERROR(INDEX(Data!$A$5:$KN$120,ChartData!L9,ChartData!$C$13)),"",INDEX(Data!$A$5:$KN$120,ChartData!L9,ChartData!$C$13))</f>
        <v/>
      </c>
      <c r="M13" s="18" t="str">
        <f>IF(ISERROR(INDEX(Data!$A$5:$KN$120,ChartData!M9,ChartData!$C$13)),"",INDEX(Data!$A$5:$KN$120,ChartData!M9,ChartData!$C$13))</f>
        <v/>
      </c>
      <c r="N13" s="18" t="str">
        <f>IF(ISERROR(INDEX(Data!$A$5:$KN$120,ChartData!N9,ChartData!$C$13)),"",INDEX(Data!$A$5:$KN$120,ChartData!N9,ChartData!$C$13))</f>
        <v/>
      </c>
      <c r="O13" s="18" t="str">
        <f>IF(ISERROR(INDEX(Data!$A$5:$KN$120,ChartData!O9,ChartData!$C$13)),"",INDEX(Data!$A$5:$KN$120,ChartData!O9,ChartData!$C$13))</f>
        <v/>
      </c>
      <c r="P13" s="18" t="str">
        <f>IF(ISERROR(INDEX(Data!$A$5:$KN$120,ChartData!P9,ChartData!$C$13)),"",INDEX(Data!$A$5:$KN$120,ChartData!P9,ChartData!$C$13))</f>
        <v/>
      </c>
      <c r="Q13" s="18" t="str">
        <f>IF(ISERROR(INDEX(Data!$A$5:$KN$120,ChartData!Q9,ChartData!$C$13)),"",INDEX(Data!$A$5:$KN$120,ChartData!Q9,ChartData!$C$13))</f>
        <v/>
      </c>
      <c r="R13" s="18" t="str">
        <f>IF(ISERROR(INDEX(Data!$A$5:$KN$120,ChartData!R9,ChartData!$C$13)),"",INDEX(Data!$A$5:$KN$120,ChartData!R9,ChartData!$C$13))</f>
        <v/>
      </c>
      <c r="S13" s="18" t="str">
        <f>IF(ISERROR(INDEX(Data!$A$5:$KN$120,ChartData!S9,ChartData!$C$13)),"",INDEX(Data!$A$5:$KN$120,ChartData!S9,ChartData!$C$13))</f>
        <v/>
      </c>
      <c r="T13" s="18" t="str">
        <f>IF(ISERROR(INDEX(Data!$A$5:$KN$120,ChartData!T9,ChartData!$C$13)),"",INDEX(Data!$A$5:$KN$120,ChartData!T9,ChartData!$C$13))</f>
        <v/>
      </c>
      <c r="U13" s="18" t="str">
        <f>IF(ISERROR(INDEX(Data!$A$5:$KN$120,ChartData!U9,ChartData!$C$13)),"",INDEX(Data!$A$5:$KN$120,ChartData!U9,ChartData!$C$13))</f>
        <v/>
      </c>
      <c r="V13" s="18" t="str">
        <f>IF(ISERROR(INDEX(Data!$A$5:$KN$120,ChartData!V9,ChartData!$C$13)),"",INDEX(Data!$A$5:$KN$120,ChartData!V9,ChartData!$C$13))</f>
        <v/>
      </c>
      <c r="W13" s="18" t="str">
        <f>IF(ISERROR(INDEX(Data!$A$5:$KN$120,ChartData!W9,ChartData!$C$13)),"",INDEX(Data!$A$5:$KN$120,ChartData!W9,ChartData!$C$13))</f>
        <v/>
      </c>
      <c r="X13" s="18" t="str">
        <f>IF(ISERROR(INDEX(Data!$A$5:$KN$120,ChartData!X9,ChartData!$C$13)),"",INDEX(Data!$A$5:$KN$120,ChartData!X9,ChartData!$C$13))</f>
        <v/>
      </c>
      <c r="Y13" s="18" t="str">
        <f>IF(ISERROR(INDEX(Data!$A$5:$KN$120,ChartData!Y9,ChartData!$C$13)),"",INDEX(Data!$A$5:$KN$120,ChartData!Y9,ChartData!$C$13))</f>
        <v/>
      </c>
      <c r="Z13" s="18" t="str">
        <f>IF(ISERROR(INDEX(Data!$A$5:$KN$120,ChartData!Z9,ChartData!$C$13)),"",INDEX(Data!$A$5:$KN$120,ChartData!Z9,ChartData!$C$13))</f>
        <v/>
      </c>
      <c r="AA13" s="18" t="str">
        <f>IF(ISERROR(INDEX(Data!$A$5:$KN$120,ChartData!AA9,ChartData!$C$13)),"",INDEX(Data!$A$5:$KN$120,ChartData!AA9,ChartData!$C$13))</f>
        <v/>
      </c>
      <c r="AB13" s="18" t="str">
        <f>IF(ISERROR(INDEX(Data!$A$5:$KN$120,ChartData!AB9,ChartData!$C$13)),"",INDEX(Data!$A$5:$KN$120,ChartData!AB9,ChartData!$C$13))</f>
        <v/>
      </c>
      <c r="AC13" s="18" t="str">
        <f>IF(ISERROR(INDEX(Data!$A$5:$KN$120,ChartData!AC9,ChartData!$C$13)),"",INDEX(Data!$A$5:$KN$120,ChartData!AC9,ChartData!$C$13))</f>
        <v/>
      </c>
      <c r="AD13" s="18" t="str">
        <f>IF(ISERROR(INDEX(Data!$A$5:$KN$120,ChartData!AD9,ChartData!$C$13)),"",INDEX(Data!$A$5:$KN$120,ChartData!AD9,ChartData!$C$13))</f>
        <v/>
      </c>
      <c r="AE13" s="18" t="str">
        <f>IF(ISERROR(INDEX(Data!$A$5:$KN$120,ChartData!AE9,ChartData!$C$13)),"",INDEX(Data!$A$5:$KN$120,ChartData!AE9,ChartData!$C$13))</f>
        <v/>
      </c>
      <c r="AF13" s="18" t="str">
        <f>IF(ISERROR(INDEX(Data!$A$5:$KN$120,ChartData!AF9,ChartData!$C$13)),"",INDEX(Data!$A$5:$KN$120,ChartData!AF9,ChartData!$C$13))</f>
        <v/>
      </c>
      <c r="AG13" s="18" t="str">
        <f>IF(ISERROR(INDEX(Data!$A$5:$KN$120,ChartData!AG9,ChartData!$C$13)),"",INDEX(Data!$A$5:$KN$120,ChartData!AG9,ChartData!$C$13))</f>
        <v/>
      </c>
      <c r="AH13" s="18" t="str">
        <f>IF(ISERROR(INDEX(Data!$A$5:$KN$120,ChartData!AH9,ChartData!$C$13)),"",INDEX(Data!$A$5:$KN$120,ChartData!AH9,ChartData!$C$13))</f>
        <v/>
      </c>
    </row>
    <row r="14" spans="1:45" s="19" customFormat="1" ht="15.95" customHeight="1" x14ac:dyDescent="0.25">
      <c r="A14" s="18">
        <v>4</v>
      </c>
      <c r="B14" s="18" t="str">
        <f>IF(INDEX(DataType!$A$1:$O$50,ChartData!$A$1,ChartData!A14)=0,"..",INDEX(DataType!$A$1:$O$50,ChartData!$A$1,ChartData!A14))</f>
        <v>..</v>
      </c>
      <c r="C14" s="18" t="str">
        <f>IF(INDEX(Offsets!$A$1:$O$50,ChartData!$A$1,ChartData!A14)=0,"..",INDEX(Offsets!$A$1:$O$50,ChartData!$A$1,ChartData!A14))</f>
        <v>..</v>
      </c>
      <c r="D14" s="22" t="str">
        <f>IF(INDEX(Labels!$A$1:$O$50,ChartData!$A$1,ChartData!A14)=0,"..",INDEX(Labels!$A$1:$O$50,ChartData!$A$1,ChartData!A14))</f>
        <v>..</v>
      </c>
      <c r="E14" s="18" t="str">
        <f>IF(ISERROR(INDEX(Data!$A$5:$KN$120,ChartData!E9,ChartData!$C$14)),"",INDEX(Data!$A$5:$KN$120,ChartData!E9,ChartData!$C$14))</f>
        <v/>
      </c>
      <c r="F14" s="18" t="str">
        <f>IF(ISERROR(INDEX(Data!$A$5:$KN$120,ChartData!F9,ChartData!$C$14)),"",INDEX(Data!$A$5:$KN$120,ChartData!F9,ChartData!$C$14))</f>
        <v/>
      </c>
      <c r="G14" s="18" t="str">
        <f>IF(ISERROR(INDEX(Data!$A$5:$KN$120,ChartData!G9,ChartData!$C$14)),"",INDEX(Data!$A$5:$KN$120,ChartData!G9,ChartData!$C$14))</f>
        <v/>
      </c>
      <c r="H14" s="18" t="str">
        <f>IF(ISERROR(INDEX(Data!$A$5:$KN$120,ChartData!H9,ChartData!$C$14)),"",INDEX(Data!$A$5:$KN$120,ChartData!H9,ChartData!$C$14))</f>
        <v/>
      </c>
      <c r="I14" s="18" t="str">
        <f>IF(ISERROR(INDEX(Data!$A$5:$KN$120,ChartData!I9,ChartData!$C$14)),"",INDEX(Data!$A$5:$KN$120,ChartData!I9,ChartData!$C$14))</f>
        <v/>
      </c>
      <c r="J14" s="18" t="str">
        <f>IF(ISERROR(INDEX(Data!$A$5:$KN$120,ChartData!J9,ChartData!$C$14)),"",INDEX(Data!$A$5:$KN$120,ChartData!J9,ChartData!$C$14))</f>
        <v/>
      </c>
      <c r="K14" s="18" t="str">
        <f>IF(ISERROR(INDEX(Data!$A$5:$KN$120,ChartData!K9,ChartData!$C$14)),"",INDEX(Data!$A$5:$KN$120,ChartData!K9,ChartData!$C$14))</f>
        <v/>
      </c>
      <c r="L14" s="18" t="str">
        <f>IF(ISERROR(INDEX(Data!$A$5:$KN$120,ChartData!L9,ChartData!$C$14)),"",INDEX(Data!$A$5:$KN$120,ChartData!L9,ChartData!$C$14))</f>
        <v/>
      </c>
      <c r="M14" s="18" t="str">
        <f>IF(ISERROR(INDEX(Data!$A$5:$KN$120,ChartData!M9,ChartData!$C$14)),"",INDEX(Data!$A$5:$KN$120,ChartData!M9,ChartData!$C$14))</f>
        <v/>
      </c>
      <c r="N14" s="18" t="str">
        <f>IF(ISERROR(INDEX(Data!$A$5:$KN$120,ChartData!N9,ChartData!$C$14)),"",INDEX(Data!$A$5:$KN$120,ChartData!N9,ChartData!$C$14))</f>
        <v/>
      </c>
      <c r="O14" s="18" t="str">
        <f>IF(ISERROR(INDEX(Data!$A$5:$KN$120,ChartData!O9,ChartData!$C$14)),"",INDEX(Data!$A$5:$KN$120,ChartData!O9,ChartData!$C$14))</f>
        <v/>
      </c>
      <c r="P14" s="18" t="str">
        <f>IF(ISERROR(INDEX(Data!$A$5:$KN$120,ChartData!P9,ChartData!$C$14)),"",INDEX(Data!$A$5:$KN$120,ChartData!P9,ChartData!$C$14))</f>
        <v/>
      </c>
      <c r="Q14" s="18" t="str">
        <f>IF(ISERROR(INDEX(Data!$A$5:$KN$120,ChartData!Q9,ChartData!$C$14)),"",INDEX(Data!$A$5:$KN$120,ChartData!Q9,ChartData!$C$14))</f>
        <v/>
      </c>
      <c r="R14" s="18" t="str">
        <f>IF(ISERROR(INDEX(Data!$A$5:$KN$120,ChartData!R9,ChartData!$C$14)),"",INDEX(Data!$A$5:$KN$120,ChartData!R9,ChartData!$C$14))</f>
        <v/>
      </c>
      <c r="S14" s="18" t="str">
        <f>IF(ISERROR(INDEX(Data!$A$5:$KN$120,ChartData!S9,ChartData!$C$14)),"",INDEX(Data!$A$5:$KN$120,ChartData!S9,ChartData!$C$14))</f>
        <v/>
      </c>
      <c r="T14" s="18" t="str">
        <f>IF(ISERROR(INDEX(Data!$A$5:$KN$120,ChartData!T9,ChartData!$C$14)),"",INDEX(Data!$A$5:$KN$120,ChartData!T9,ChartData!$C$14))</f>
        <v/>
      </c>
      <c r="U14" s="18" t="str">
        <f>IF(ISERROR(INDEX(Data!$A$5:$KN$120,ChartData!U9,ChartData!$C$14)),"",INDEX(Data!$A$5:$KN$120,ChartData!U9,ChartData!$C$14))</f>
        <v/>
      </c>
      <c r="V14" s="18" t="str">
        <f>IF(ISERROR(INDEX(Data!$A$5:$KN$120,ChartData!V9,ChartData!$C$14)),"",INDEX(Data!$A$5:$KN$120,ChartData!V9,ChartData!$C$14))</f>
        <v/>
      </c>
      <c r="W14" s="18" t="str">
        <f>IF(ISERROR(INDEX(Data!$A$5:$KN$120,ChartData!W9,ChartData!$C$14)),"",INDEX(Data!$A$5:$KN$120,ChartData!W9,ChartData!$C$14))</f>
        <v/>
      </c>
      <c r="X14" s="18" t="str">
        <f>IF(ISERROR(INDEX(Data!$A$5:$KN$120,ChartData!X9,ChartData!$C$14)),"",INDEX(Data!$A$5:$KN$120,ChartData!X9,ChartData!$C$14))</f>
        <v/>
      </c>
      <c r="Y14" s="18" t="str">
        <f>IF(ISERROR(INDEX(Data!$A$5:$KN$120,ChartData!Y9,ChartData!$C$14)),"",INDEX(Data!$A$5:$KN$120,ChartData!Y9,ChartData!$C$14))</f>
        <v/>
      </c>
      <c r="Z14" s="18" t="str">
        <f>IF(ISERROR(INDEX(Data!$A$5:$KN$120,ChartData!Z9,ChartData!$C$14)),"",INDEX(Data!$A$5:$KN$120,ChartData!Z9,ChartData!$C$14))</f>
        <v/>
      </c>
      <c r="AA14" s="18" t="str">
        <f>IF(ISERROR(INDEX(Data!$A$5:$KN$120,ChartData!AA9,ChartData!$C$14)),"",INDEX(Data!$A$5:$KN$120,ChartData!AA9,ChartData!$C$14))</f>
        <v/>
      </c>
      <c r="AB14" s="18" t="str">
        <f>IF(ISERROR(INDEX(Data!$A$5:$KN$120,ChartData!AB9,ChartData!$C$14)),"",INDEX(Data!$A$5:$KN$120,ChartData!AB9,ChartData!$C$14))</f>
        <v/>
      </c>
      <c r="AC14" s="18" t="str">
        <f>IF(ISERROR(INDEX(Data!$A$5:$KN$120,ChartData!AC9,ChartData!$C$14)),"",INDEX(Data!$A$5:$KN$120,ChartData!AC9,ChartData!$C$14))</f>
        <v/>
      </c>
      <c r="AD14" s="18" t="str">
        <f>IF(ISERROR(INDEX(Data!$A$5:$KN$120,ChartData!AD9,ChartData!$C$14)),"",INDEX(Data!$A$5:$KN$120,ChartData!AD9,ChartData!$C$14))</f>
        <v/>
      </c>
      <c r="AE14" s="18" t="str">
        <f>IF(ISERROR(INDEX(Data!$A$5:$KN$120,ChartData!AE9,ChartData!$C$14)),"",INDEX(Data!$A$5:$KN$120,ChartData!AE9,ChartData!$C$14))</f>
        <v/>
      </c>
      <c r="AF14" s="18" t="str">
        <f>IF(ISERROR(INDEX(Data!$A$5:$KN$120,ChartData!AF9,ChartData!$C$14)),"",INDEX(Data!$A$5:$KN$120,ChartData!AF9,ChartData!$C$14))</f>
        <v/>
      </c>
      <c r="AG14" s="18" t="str">
        <f>IF(ISERROR(INDEX(Data!$A$5:$KN$120,ChartData!AG9,ChartData!$C$14)),"",INDEX(Data!$A$5:$KN$120,ChartData!AG9,ChartData!$C$14))</f>
        <v/>
      </c>
      <c r="AH14" s="18" t="str">
        <f>IF(ISERROR(INDEX(Data!$A$5:$KN$120,ChartData!AH9,ChartData!$C$14)),"",INDEX(Data!$A$5:$KN$120,ChartData!AH9,ChartData!$C$14))</f>
        <v/>
      </c>
    </row>
    <row r="15" spans="1:45" s="19" customFormat="1" ht="15.95" customHeight="1" x14ac:dyDescent="0.25">
      <c r="A15" s="18">
        <v>5</v>
      </c>
      <c r="B15" s="18" t="str">
        <f>IF(INDEX(DataType!$A$1:$O$50,ChartData!$A$1,ChartData!A15)=0,"..",INDEX(DataType!$A$1:$O$50,ChartData!$A$1,ChartData!A15))</f>
        <v>..</v>
      </c>
      <c r="C15" s="18" t="str">
        <f>IF(INDEX(Offsets!$A$1:$O$50,ChartData!$A$1,ChartData!A15)=0,"..",INDEX(Offsets!$A$1:$O$50,ChartData!$A$1,ChartData!A15))</f>
        <v>..</v>
      </c>
      <c r="D15" s="22" t="str">
        <f>IF(INDEX(Labels!$A$1:$O$50,ChartData!$A$1,ChartData!A15)=0,"..",INDEX(Labels!$A$1:$O$50,ChartData!$A$1,ChartData!A15))</f>
        <v>..</v>
      </c>
      <c r="E15" s="18" t="str">
        <f>IF(ISERROR(INDEX(Data!$A$5:$KN$120,ChartData!E9,ChartData!$C$15)),"",INDEX(Data!$A$5:$KN$120,ChartData!E9,ChartData!$C$15))</f>
        <v/>
      </c>
      <c r="F15" s="18" t="str">
        <f>IF(ISERROR(INDEX(Data!$A$5:$KN$120,ChartData!F9,ChartData!$C$15)),"",INDEX(Data!$A$5:$KN$120,ChartData!F9,ChartData!$C$15))</f>
        <v/>
      </c>
      <c r="G15" s="18" t="str">
        <f>IF(ISERROR(INDEX(Data!$A$5:$KN$120,ChartData!G9,ChartData!$C$15)),"",INDEX(Data!$A$5:$KN$120,ChartData!G9,ChartData!$C$15))</f>
        <v/>
      </c>
      <c r="H15" s="18" t="str">
        <f>IF(ISERROR(INDEX(Data!$A$5:$KN$120,ChartData!H9,ChartData!$C$15)),"",INDEX(Data!$A$5:$KN$120,ChartData!H9,ChartData!$C$15))</f>
        <v/>
      </c>
      <c r="I15" s="18" t="str">
        <f>IF(ISERROR(INDEX(Data!$A$5:$KN$120,ChartData!I9,ChartData!$C$15)),"",INDEX(Data!$A$5:$KN$120,ChartData!I9,ChartData!$C$15))</f>
        <v/>
      </c>
      <c r="J15" s="18" t="str">
        <f>IF(ISERROR(INDEX(Data!$A$5:$KN$120,ChartData!J9,ChartData!$C$15)),"",INDEX(Data!$A$5:$KN$120,ChartData!J9,ChartData!$C$15))</f>
        <v/>
      </c>
      <c r="K15" s="18" t="str">
        <f>IF(ISERROR(INDEX(Data!$A$5:$KN$120,ChartData!K9,ChartData!$C$15)),"",INDEX(Data!$A$5:$KN$120,ChartData!K9,ChartData!$C$15))</f>
        <v/>
      </c>
      <c r="L15" s="18" t="str">
        <f>IF(ISERROR(INDEX(Data!$A$5:$KN$120,ChartData!L9,ChartData!$C$15)),"",INDEX(Data!$A$5:$KN$120,ChartData!L9,ChartData!$C$15))</f>
        <v/>
      </c>
      <c r="M15" s="18" t="str">
        <f>IF(ISERROR(INDEX(Data!$A$5:$KN$120,ChartData!M9,ChartData!$C$15)),"",INDEX(Data!$A$5:$KN$120,ChartData!M9,ChartData!$C$15))</f>
        <v/>
      </c>
      <c r="N15" s="18" t="str">
        <f>IF(ISERROR(INDEX(Data!$A$5:$KN$120,ChartData!N9,ChartData!$C$15)),"",INDEX(Data!$A$5:$KN$120,ChartData!N9,ChartData!$C$15))</f>
        <v/>
      </c>
      <c r="O15" s="18" t="str">
        <f>IF(ISERROR(INDEX(Data!$A$5:$KN$120,ChartData!O9,ChartData!$C$15)),"",INDEX(Data!$A$5:$KN$120,ChartData!O9,ChartData!$C$15))</f>
        <v/>
      </c>
      <c r="P15" s="18" t="str">
        <f>IF(ISERROR(INDEX(Data!$A$5:$KN$120,ChartData!P9,ChartData!$C$15)),"",INDEX(Data!$A$5:$KN$120,ChartData!P9,ChartData!$C$15))</f>
        <v/>
      </c>
      <c r="Q15" s="18" t="str">
        <f>IF(ISERROR(INDEX(Data!$A$5:$KN$120,ChartData!Q9,ChartData!$C$15)),"",INDEX(Data!$A$5:$KN$120,ChartData!Q9,ChartData!$C$15))</f>
        <v/>
      </c>
      <c r="R15" s="18" t="str">
        <f>IF(ISERROR(INDEX(Data!$A$5:$KN$120,ChartData!R9,ChartData!$C$15)),"",INDEX(Data!$A$5:$KN$120,ChartData!R9,ChartData!$C$15))</f>
        <v/>
      </c>
      <c r="S15" s="18" t="str">
        <f>IF(ISERROR(INDEX(Data!$A$5:$KN$120,ChartData!S9,ChartData!$C$15)),"",INDEX(Data!$A$5:$KN$120,ChartData!S9,ChartData!$C$15))</f>
        <v/>
      </c>
      <c r="T15" s="18" t="str">
        <f>IF(ISERROR(INDEX(Data!$A$5:$KN$120,ChartData!T9,ChartData!$C$15)),"",INDEX(Data!$A$5:$KN$120,ChartData!T9,ChartData!$C$15))</f>
        <v/>
      </c>
      <c r="U15" s="18" t="str">
        <f>IF(ISERROR(INDEX(Data!$A$5:$KN$120,ChartData!U9,ChartData!$C$15)),"",INDEX(Data!$A$5:$KN$120,ChartData!U9,ChartData!$C$15))</f>
        <v/>
      </c>
      <c r="V15" s="18" t="str">
        <f>IF(ISERROR(INDEX(Data!$A$5:$KN$120,ChartData!V9,ChartData!$C$15)),"",INDEX(Data!$A$5:$KN$120,ChartData!V9,ChartData!$C$15))</f>
        <v/>
      </c>
      <c r="W15" s="18" t="str">
        <f>IF(ISERROR(INDEX(Data!$A$5:$KN$120,ChartData!W9,ChartData!$C$15)),"",INDEX(Data!$A$5:$KN$120,ChartData!W9,ChartData!$C$15))</f>
        <v/>
      </c>
      <c r="X15" s="18" t="str">
        <f>IF(ISERROR(INDEX(Data!$A$5:$KN$120,ChartData!X9,ChartData!$C$15)),"",INDEX(Data!$A$5:$KN$120,ChartData!X9,ChartData!$C$15))</f>
        <v/>
      </c>
      <c r="Y15" s="18" t="str">
        <f>IF(ISERROR(INDEX(Data!$A$5:$KN$120,ChartData!Y9,ChartData!$C$15)),"",INDEX(Data!$A$5:$KN$120,ChartData!Y9,ChartData!$C$15))</f>
        <v/>
      </c>
      <c r="Z15" s="18" t="str">
        <f>IF(ISERROR(INDEX(Data!$A$5:$KN$120,ChartData!Z9,ChartData!$C$15)),"",INDEX(Data!$A$5:$KN$120,ChartData!Z9,ChartData!$C$15))</f>
        <v/>
      </c>
      <c r="AA15" s="18" t="str">
        <f>IF(ISERROR(INDEX(Data!$A$5:$KN$120,ChartData!AA9,ChartData!$C$15)),"",INDEX(Data!$A$5:$KN$120,ChartData!AA9,ChartData!$C$15))</f>
        <v/>
      </c>
      <c r="AB15" s="18" t="str">
        <f>IF(ISERROR(INDEX(Data!$A$5:$KN$120,ChartData!AB9,ChartData!$C$15)),"",INDEX(Data!$A$5:$KN$120,ChartData!AB9,ChartData!$C$15))</f>
        <v/>
      </c>
      <c r="AC15" s="18" t="str">
        <f>IF(ISERROR(INDEX(Data!$A$5:$KN$120,ChartData!AC9,ChartData!$C$15)),"",INDEX(Data!$A$5:$KN$120,ChartData!AC9,ChartData!$C$15))</f>
        <v/>
      </c>
      <c r="AD15" s="18" t="str">
        <f>IF(ISERROR(INDEX(Data!$A$5:$KN$120,ChartData!AD9,ChartData!$C$15)),"",INDEX(Data!$A$5:$KN$120,ChartData!AD9,ChartData!$C$15))</f>
        <v/>
      </c>
      <c r="AE15" s="18" t="str">
        <f>IF(ISERROR(INDEX(Data!$A$5:$KN$120,ChartData!AE9,ChartData!$C$15)),"",INDEX(Data!$A$5:$KN$120,ChartData!AE9,ChartData!$C$15))</f>
        <v/>
      </c>
      <c r="AF15" s="18" t="str">
        <f>IF(ISERROR(INDEX(Data!$A$5:$KN$120,ChartData!AF9,ChartData!$C$15)),"",INDEX(Data!$A$5:$KN$120,ChartData!AF9,ChartData!$C$15))</f>
        <v/>
      </c>
      <c r="AG15" s="18" t="str">
        <f>IF(ISERROR(INDEX(Data!$A$5:$KN$120,ChartData!AG9,ChartData!$C$15)),"",INDEX(Data!$A$5:$KN$120,ChartData!AG9,ChartData!$C$15))</f>
        <v/>
      </c>
      <c r="AH15" s="18" t="str">
        <f>IF(ISERROR(INDEX(Data!$A$5:$KN$120,ChartData!AH9,ChartData!$C$15)),"",INDEX(Data!$A$5:$KN$120,ChartData!AH9,ChartData!$C$15))</f>
        <v/>
      </c>
    </row>
    <row r="16" spans="1:45" s="19" customFormat="1" ht="15.95" customHeight="1" x14ac:dyDescent="0.25">
      <c r="A16" s="18">
        <v>6</v>
      </c>
      <c r="B16" s="18" t="str">
        <f>IF(INDEX(DataType!$A$1:$O$50,ChartData!$A$1,ChartData!A16)=0,"..",INDEX(DataType!$A$1:$O$50,ChartData!$A$1,ChartData!A16))</f>
        <v>..</v>
      </c>
      <c r="C16" s="18" t="str">
        <f>IF(INDEX(Offsets!$A$1:$O$50,ChartData!$A$1,ChartData!A16)=0,"..",INDEX(Offsets!$A$1:$O$50,ChartData!$A$1,ChartData!A16))</f>
        <v>..</v>
      </c>
      <c r="D16" s="22" t="str">
        <f>IF(INDEX(Labels!$A$1:$O$50,ChartData!$A$1,ChartData!A16)=0,"..",INDEX(Labels!$A$1:$O$50,ChartData!$A$1,ChartData!A16))</f>
        <v>..</v>
      </c>
      <c r="E16" s="18" t="str">
        <f>IF(ISERROR(INDEX(Data!$A$5:$KN$120,ChartData!E9,ChartData!$C$16)),"",INDEX(Data!$A$5:$KN$120,ChartData!E9,ChartData!$C$16))</f>
        <v/>
      </c>
      <c r="F16" s="18" t="str">
        <f>IF(ISERROR(INDEX(Data!$A$5:$KN$120,ChartData!F9,ChartData!$C$16)),"",INDEX(Data!$A$5:$KN$120,ChartData!F9,ChartData!$C$16))</f>
        <v/>
      </c>
      <c r="G16" s="18" t="str">
        <f>IF(ISERROR(INDEX(Data!$A$5:$KN$120,ChartData!G9,ChartData!$C$16)),"",INDEX(Data!$A$5:$KN$120,ChartData!G9,ChartData!$C$16))</f>
        <v/>
      </c>
      <c r="H16" s="18" t="str">
        <f>IF(ISERROR(INDEX(Data!$A$5:$KN$120,ChartData!H9,ChartData!$C$16)),"",INDEX(Data!$A$5:$KN$120,ChartData!H9,ChartData!$C$16))</f>
        <v/>
      </c>
      <c r="I16" s="18" t="str">
        <f>IF(ISERROR(INDEX(Data!$A$5:$KN$120,ChartData!I9,ChartData!$C$16)),"",INDEX(Data!$A$5:$KN$120,ChartData!I9,ChartData!$C$16))</f>
        <v/>
      </c>
      <c r="J16" s="18" t="str">
        <f>IF(ISERROR(INDEX(Data!$A$5:$KN$120,ChartData!J9,ChartData!$C$16)),"",INDEX(Data!$A$5:$KN$120,ChartData!J9,ChartData!$C$16))</f>
        <v/>
      </c>
      <c r="K16" s="18" t="str">
        <f>IF(ISERROR(INDEX(Data!$A$5:$KN$120,ChartData!K9,ChartData!$C$16)),"",INDEX(Data!$A$5:$KN$120,ChartData!K9,ChartData!$C$16))</f>
        <v/>
      </c>
      <c r="L16" s="18" t="str">
        <f>IF(ISERROR(INDEX(Data!$A$5:$KN$120,ChartData!L9,ChartData!$C$16)),"",INDEX(Data!$A$5:$KN$120,ChartData!L9,ChartData!$C$16))</f>
        <v/>
      </c>
      <c r="M16" s="18" t="str">
        <f>IF(ISERROR(INDEX(Data!$A$5:$KN$120,ChartData!M9,ChartData!$C$16)),"",INDEX(Data!$A$5:$KN$120,ChartData!M9,ChartData!$C$16))</f>
        <v/>
      </c>
      <c r="N16" s="18" t="str">
        <f>IF(ISERROR(INDEX(Data!$A$5:$KN$120,ChartData!N9,ChartData!$C$16)),"",INDEX(Data!$A$5:$KN$120,ChartData!N9,ChartData!$C$16))</f>
        <v/>
      </c>
      <c r="O16" s="18" t="str">
        <f>IF(ISERROR(INDEX(Data!$A$5:$KN$120,ChartData!O9,ChartData!$C$16)),"",INDEX(Data!$A$5:$KN$120,ChartData!O9,ChartData!$C$16))</f>
        <v/>
      </c>
      <c r="P16" s="18" t="str">
        <f>IF(ISERROR(INDEX(Data!$A$5:$KN$120,ChartData!P9,ChartData!$C$16)),"",INDEX(Data!$A$5:$KN$120,ChartData!P9,ChartData!$C$16))</f>
        <v/>
      </c>
      <c r="Q16" s="18" t="str">
        <f>IF(ISERROR(INDEX(Data!$A$5:$KN$120,ChartData!Q9,ChartData!$C$16)),"",INDEX(Data!$A$5:$KN$120,ChartData!Q9,ChartData!$C$16))</f>
        <v/>
      </c>
      <c r="R16" s="18" t="str">
        <f>IF(ISERROR(INDEX(Data!$A$5:$KN$120,ChartData!R9,ChartData!$C$16)),"",INDEX(Data!$A$5:$KN$120,ChartData!R9,ChartData!$C$16))</f>
        <v/>
      </c>
      <c r="S16" s="18" t="str">
        <f>IF(ISERROR(INDEX(Data!$A$5:$KN$120,ChartData!S9,ChartData!$C$16)),"",INDEX(Data!$A$5:$KN$120,ChartData!S9,ChartData!$C$16))</f>
        <v/>
      </c>
      <c r="T16" s="18" t="str">
        <f>IF(ISERROR(INDEX(Data!$A$5:$KN$120,ChartData!T9,ChartData!$C$16)),"",INDEX(Data!$A$5:$KN$120,ChartData!T9,ChartData!$C$16))</f>
        <v/>
      </c>
      <c r="U16" s="18" t="str">
        <f>IF(ISERROR(INDEX(Data!$A$5:$KN$120,ChartData!U9,ChartData!$C$16)),"",INDEX(Data!$A$5:$KN$120,ChartData!U9,ChartData!$C$16))</f>
        <v/>
      </c>
      <c r="V16" s="18" t="str">
        <f>IF(ISERROR(INDEX(Data!$A$5:$KN$120,ChartData!V9,ChartData!$C$16)),"",INDEX(Data!$A$5:$KN$120,ChartData!V9,ChartData!$C$16))</f>
        <v/>
      </c>
      <c r="W16" s="18" t="str">
        <f>IF(ISERROR(INDEX(Data!$A$5:$KN$120,ChartData!W9,ChartData!$C$16)),"",INDEX(Data!$A$5:$KN$120,ChartData!W9,ChartData!$C$16))</f>
        <v/>
      </c>
      <c r="X16" s="18" t="str">
        <f>IF(ISERROR(INDEX(Data!$A$5:$KN$120,ChartData!X9,ChartData!$C$16)),"",INDEX(Data!$A$5:$KN$120,ChartData!X9,ChartData!$C$16))</f>
        <v/>
      </c>
      <c r="Y16" s="18" t="str">
        <f>IF(ISERROR(INDEX(Data!$A$5:$KN$120,ChartData!Y9,ChartData!$C$16)),"",INDEX(Data!$A$5:$KN$120,ChartData!Y9,ChartData!$C$16))</f>
        <v/>
      </c>
      <c r="Z16" s="18" t="str">
        <f>IF(ISERROR(INDEX(Data!$A$5:$KN$120,ChartData!Z9,ChartData!$C$16)),"",INDEX(Data!$A$5:$KN$120,ChartData!Z9,ChartData!$C$16))</f>
        <v/>
      </c>
      <c r="AA16" s="18" t="str">
        <f>IF(ISERROR(INDEX(Data!$A$5:$KN$120,ChartData!AA9,ChartData!$C$16)),"",INDEX(Data!$A$5:$KN$120,ChartData!AA9,ChartData!$C$16))</f>
        <v/>
      </c>
      <c r="AB16" s="18" t="str">
        <f>IF(ISERROR(INDEX(Data!$A$5:$KN$120,ChartData!AB9,ChartData!$C$16)),"",INDEX(Data!$A$5:$KN$120,ChartData!AB9,ChartData!$C$16))</f>
        <v/>
      </c>
      <c r="AC16" s="18" t="str">
        <f>IF(ISERROR(INDEX(Data!$A$5:$KN$120,ChartData!AC9,ChartData!$C$16)),"",INDEX(Data!$A$5:$KN$120,ChartData!AC9,ChartData!$C$16))</f>
        <v/>
      </c>
      <c r="AD16" s="18" t="str">
        <f>IF(ISERROR(INDEX(Data!$A$5:$KN$120,ChartData!AD9,ChartData!$C$16)),"",INDEX(Data!$A$5:$KN$120,ChartData!AD9,ChartData!$C$16))</f>
        <v/>
      </c>
      <c r="AE16" s="18" t="str">
        <f>IF(ISERROR(INDEX(Data!$A$5:$KN$120,ChartData!AE9,ChartData!$C$16)),"",INDEX(Data!$A$5:$KN$120,ChartData!AE9,ChartData!$C$16))</f>
        <v/>
      </c>
      <c r="AF16" s="18" t="str">
        <f>IF(ISERROR(INDEX(Data!$A$5:$KN$120,ChartData!AF9,ChartData!$C$16)),"",INDEX(Data!$A$5:$KN$120,ChartData!AF9,ChartData!$C$16))</f>
        <v/>
      </c>
      <c r="AG16" s="18" t="str">
        <f>IF(ISERROR(INDEX(Data!$A$5:$KN$120,ChartData!AG9,ChartData!$C$16)),"",INDEX(Data!$A$5:$KN$120,ChartData!AG9,ChartData!$C$16))</f>
        <v/>
      </c>
      <c r="AH16" s="18" t="str">
        <f>IF(ISERROR(INDEX(Data!$A$5:$KN$120,ChartData!AH9,ChartData!$C$16)),"",INDEX(Data!$A$5:$KN$120,ChartData!AH9,ChartData!$C$16))</f>
        <v/>
      </c>
    </row>
    <row r="17" spans="1:34" s="19" customFormat="1" ht="15.95" customHeight="1" x14ac:dyDescent="0.25">
      <c r="A17" s="18">
        <v>7</v>
      </c>
      <c r="B17" s="18" t="str">
        <f>IF(INDEX(DataType!$A$1:$O$50,ChartData!$A$1,ChartData!A17)=0,"..",INDEX(DataType!$A$1:$O$50,ChartData!$A$1,ChartData!A17))</f>
        <v>..</v>
      </c>
      <c r="C17" s="18" t="str">
        <f>IF(INDEX(Offsets!$A$1:$O$50,ChartData!$A$1,ChartData!A17)=0,"..",INDEX(Offsets!$A$1:$O$50,ChartData!$A$1,ChartData!A17))</f>
        <v>..</v>
      </c>
      <c r="D17" s="22" t="str">
        <f>IF(INDEX(Labels!$A$1:$O$50,ChartData!$A$1,ChartData!A17)=0,"..",INDEX(Labels!$A$1:$O$50,ChartData!$A$1,ChartData!A17))</f>
        <v>..</v>
      </c>
      <c r="E17" s="18" t="str">
        <f>IF(ISERROR(INDEX(Data!$A$5:$KN$120,ChartData!E9,ChartData!$C$17)),"",INDEX(Data!$A$5:$KN$120,ChartData!E9,ChartData!$C$17))</f>
        <v/>
      </c>
      <c r="F17" s="18" t="str">
        <f>IF(ISERROR(INDEX(Data!$A$5:$KN$120,ChartData!F9,ChartData!$C$17)),"",INDEX(Data!$A$5:$KN$120,ChartData!F9,ChartData!$C$17))</f>
        <v/>
      </c>
      <c r="G17" s="18" t="str">
        <f>IF(ISERROR(INDEX(Data!$A$5:$KN$120,ChartData!G9,ChartData!$C$17)),"",INDEX(Data!$A$5:$KN$120,ChartData!G9,ChartData!$C$17))</f>
        <v/>
      </c>
      <c r="H17" s="18" t="str">
        <f>IF(ISERROR(INDEX(Data!$A$5:$KN$120,ChartData!H9,ChartData!$C$17)),"",INDEX(Data!$A$5:$KN$120,ChartData!H9,ChartData!$C$17))</f>
        <v/>
      </c>
      <c r="I17" s="18" t="str">
        <f>IF(ISERROR(INDEX(Data!$A$5:$KN$120,ChartData!I9,ChartData!$C$17)),"",INDEX(Data!$A$5:$KN$120,ChartData!I9,ChartData!$C$17))</f>
        <v/>
      </c>
      <c r="J17" s="18" t="str">
        <f>IF(ISERROR(INDEX(Data!$A$5:$KN$120,ChartData!J9,ChartData!$C$17)),"",INDEX(Data!$A$5:$KN$120,ChartData!J9,ChartData!$C$17))</f>
        <v/>
      </c>
      <c r="K17" s="18" t="str">
        <f>IF(ISERROR(INDEX(Data!$A$5:$KN$120,ChartData!K9,ChartData!$C$17)),"",INDEX(Data!$A$5:$KN$120,ChartData!K9,ChartData!$C$17))</f>
        <v/>
      </c>
      <c r="L17" s="18" t="str">
        <f>IF(ISERROR(INDEX(Data!$A$5:$KN$120,ChartData!L9,ChartData!$C$17)),"",INDEX(Data!$A$5:$KN$120,ChartData!L9,ChartData!$C$17))</f>
        <v/>
      </c>
      <c r="M17" s="18" t="str">
        <f>IF(ISERROR(INDEX(Data!$A$5:$KN$120,ChartData!M9,ChartData!$C$17)),"",INDEX(Data!$A$5:$KN$120,ChartData!M9,ChartData!$C$17))</f>
        <v/>
      </c>
      <c r="N17" s="18" t="str">
        <f>IF(ISERROR(INDEX(Data!$A$5:$KN$120,ChartData!N9,ChartData!$C$17)),"",INDEX(Data!$A$5:$KN$120,ChartData!N9,ChartData!$C$17))</f>
        <v/>
      </c>
      <c r="O17" s="18" t="str">
        <f>IF(ISERROR(INDEX(Data!$A$5:$KN$120,ChartData!O9,ChartData!$C$17)),"",INDEX(Data!$A$5:$KN$120,ChartData!O9,ChartData!$C$17))</f>
        <v/>
      </c>
      <c r="P17" s="18" t="str">
        <f>IF(ISERROR(INDEX(Data!$A$5:$KN$120,ChartData!P9,ChartData!$C$17)),"",INDEX(Data!$A$5:$KN$120,ChartData!P9,ChartData!$C$17))</f>
        <v/>
      </c>
      <c r="Q17" s="18" t="str">
        <f>IF(ISERROR(INDEX(Data!$A$5:$KN$120,ChartData!Q9,ChartData!$C$17)),"",INDEX(Data!$A$5:$KN$120,ChartData!Q9,ChartData!$C$17))</f>
        <v/>
      </c>
      <c r="R17" s="18" t="str">
        <f>IF(ISERROR(INDEX(Data!$A$5:$KN$120,ChartData!R9,ChartData!$C$17)),"",INDEX(Data!$A$5:$KN$120,ChartData!R9,ChartData!$C$17))</f>
        <v/>
      </c>
      <c r="S17" s="18" t="str">
        <f>IF(ISERROR(INDEX(Data!$A$5:$KN$120,ChartData!S9,ChartData!$C$17)),"",INDEX(Data!$A$5:$KN$120,ChartData!S9,ChartData!$C$17))</f>
        <v/>
      </c>
      <c r="T17" s="18" t="str">
        <f>IF(ISERROR(INDEX(Data!$A$5:$KN$120,ChartData!T9,ChartData!$C$17)),"",INDEX(Data!$A$5:$KN$120,ChartData!T9,ChartData!$C$17))</f>
        <v/>
      </c>
      <c r="U17" s="18" t="str">
        <f>IF(ISERROR(INDEX(Data!$A$5:$KN$120,ChartData!U9,ChartData!$C$17)),"",INDEX(Data!$A$5:$KN$120,ChartData!U9,ChartData!$C$17))</f>
        <v/>
      </c>
      <c r="V17" s="18" t="str">
        <f>IF(ISERROR(INDEX(Data!$A$5:$KN$120,ChartData!V9,ChartData!$C$17)),"",INDEX(Data!$A$5:$KN$120,ChartData!V9,ChartData!$C$17))</f>
        <v/>
      </c>
      <c r="W17" s="18" t="str">
        <f>IF(ISERROR(INDEX(Data!$A$5:$KN$120,ChartData!W9,ChartData!$C$17)),"",INDEX(Data!$A$5:$KN$120,ChartData!W9,ChartData!$C$17))</f>
        <v/>
      </c>
      <c r="X17" s="18" t="str">
        <f>IF(ISERROR(INDEX(Data!$A$5:$KN$120,ChartData!X9,ChartData!$C$17)),"",INDEX(Data!$A$5:$KN$120,ChartData!X9,ChartData!$C$17))</f>
        <v/>
      </c>
      <c r="Y17" s="18" t="str">
        <f>IF(ISERROR(INDEX(Data!$A$5:$KN$120,ChartData!Y9,ChartData!$C$17)),"",INDEX(Data!$A$5:$KN$120,ChartData!Y9,ChartData!$C$17))</f>
        <v/>
      </c>
      <c r="Z17" s="18" t="str">
        <f>IF(ISERROR(INDEX(Data!$A$5:$KN$120,ChartData!Z9,ChartData!$C$17)),"",INDEX(Data!$A$5:$KN$120,ChartData!Z9,ChartData!$C$17))</f>
        <v/>
      </c>
      <c r="AA17" s="18" t="str">
        <f>IF(ISERROR(INDEX(Data!$A$5:$KN$120,ChartData!AA9,ChartData!$C$17)),"",INDEX(Data!$A$5:$KN$120,ChartData!AA9,ChartData!$C$17))</f>
        <v/>
      </c>
      <c r="AB17" s="18" t="str">
        <f>IF(ISERROR(INDEX(Data!$A$5:$KN$120,ChartData!AB9,ChartData!$C$17)),"",INDEX(Data!$A$5:$KN$120,ChartData!AB9,ChartData!$C$17))</f>
        <v/>
      </c>
      <c r="AC17" s="18" t="str">
        <f>IF(ISERROR(INDEX(Data!$A$5:$KN$120,ChartData!AC9,ChartData!$C$17)),"",INDEX(Data!$A$5:$KN$120,ChartData!AC9,ChartData!$C$17))</f>
        <v/>
      </c>
      <c r="AD17" s="18" t="str">
        <f>IF(ISERROR(INDEX(Data!$A$5:$KN$120,ChartData!AD9,ChartData!$C$17)),"",INDEX(Data!$A$5:$KN$120,ChartData!AD9,ChartData!$C$17))</f>
        <v/>
      </c>
      <c r="AE17" s="18" t="str">
        <f>IF(ISERROR(INDEX(Data!$A$5:$KN$120,ChartData!AE9,ChartData!$C$17)),"",INDEX(Data!$A$5:$KN$120,ChartData!AE9,ChartData!$C$17))</f>
        <v/>
      </c>
      <c r="AF17" s="18" t="str">
        <f>IF(ISERROR(INDEX(Data!$A$5:$KN$120,ChartData!AF9,ChartData!$C$17)),"",INDEX(Data!$A$5:$KN$120,ChartData!AF9,ChartData!$C$17))</f>
        <v/>
      </c>
      <c r="AG17" s="18" t="str">
        <f>IF(ISERROR(INDEX(Data!$A$5:$KN$120,ChartData!AG9,ChartData!$C$17)),"",INDEX(Data!$A$5:$KN$120,ChartData!AG9,ChartData!$C$17))</f>
        <v/>
      </c>
      <c r="AH17" s="18" t="str">
        <f>IF(ISERROR(INDEX(Data!$A$5:$KN$120,ChartData!AH9,ChartData!$C$17)),"",INDEX(Data!$A$5:$KN$120,ChartData!AH9,ChartData!$C$17))</f>
        <v/>
      </c>
    </row>
    <row r="18" spans="1:34" s="19" customFormat="1" ht="15.95" customHeight="1" x14ac:dyDescent="0.25">
      <c r="A18" s="18">
        <v>8</v>
      </c>
      <c r="B18" s="18" t="str">
        <f>IF(INDEX(DataType!$A$1:$O$50,ChartData!$A$1,ChartData!A18)=0,"..",INDEX(DataType!$A$1:$O$50,ChartData!$A$1,ChartData!A18))</f>
        <v>..</v>
      </c>
      <c r="C18" s="18" t="str">
        <f>IF(INDEX(Offsets!$A$1:$O$50,ChartData!$A$1,ChartData!A18)=0,"..",INDEX(Offsets!$A$1:$O$50,ChartData!$A$1,ChartData!A18))</f>
        <v>..</v>
      </c>
      <c r="D18" s="22" t="str">
        <f>IF(INDEX(Labels!$A$1:$O$50,ChartData!$A$1,ChartData!A18)=0,"..",INDEX(Labels!$A$1:$O$50,ChartData!$A$1,ChartData!A18))</f>
        <v>..</v>
      </c>
      <c r="E18" s="18" t="str">
        <f>IF(ISERROR(INDEX(Data!$A$5:$KN$120,ChartData!E9,ChartData!$C$18)),"",INDEX(Data!$A$5:$KN$120,ChartData!E9,ChartData!$C$18))</f>
        <v/>
      </c>
      <c r="F18" s="18" t="str">
        <f>IF(ISERROR(INDEX(Data!$A$5:$KN$120,ChartData!F9,ChartData!$C$18)),"",INDEX(Data!$A$5:$KN$120,ChartData!F9,ChartData!$C$18))</f>
        <v/>
      </c>
      <c r="G18" s="18" t="str">
        <f>IF(ISERROR(INDEX(Data!$A$5:$KN$120,ChartData!G9,ChartData!$C$18)),"",INDEX(Data!$A$5:$KN$120,ChartData!G9,ChartData!$C$18))</f>
        <v/>
      </c>
      <c r="H18" s="18" t="str">
        <f>IF(ISERROR(INDEX(Data!$A$5:$KN$120,ChartData!H9,ChartData!$C$18)),"",INDEX(Data!$A$5:$KN$120,ChartData!H9,ChartData!$C$18))</f>
        <v/>
      </c>
      <c r="I18" s="18" t="str">
        <f>IF(ISERROR(INDEX(Data!$A$5:$KN$120,ChartData!I9,ChartData!$C$18)),"",INDEX(Data!$A$5:$KN$120,ChartData!I9,ChartData!$C$18))</f>
        <v/>
      </c>
      <c r="J18" s="18" t="str">
        <f>IF(ISERROR(INDEX(Data!$A$5:$KN$120,ChartData!J9,ChartData!$C$18)),"",INDEX(Data!$A$5:$KN$120,ChartData!J9,ChartData!$C$18))</f>
        <v/>
      </c>
      <c r="K18" s="18" t="str">
        <f>IF(ISERROR(INDEX(Data!$A$5:$KN$120,ChartData!K9,ChartData!$C$18)),"",INDEX(Data!$A$5:$KN$120,ChartData!K9,ChartData!$C$18))</f>
        <v/>
      </c>
      <c r="L18" s="18" t="str">
        <f>IF(ISERROR(INDEX(Data!$A$5:$KN$120,ChartData!L9,ChartData!$C$18)),"",INDEX(Data!$A$5:$KN$120,ChartData!L9,ChartData!$C$18))</f>
        <v/>
      </c>
      <c r="M18" s="18" t="str">
        <f>IF(ISERROR(INDEX(Data!$A$5:$KN$120,ChartData!M9,ChartData!$C$18)),"",INDEX(Data!$A$5:$KN$120,ChartData!M9,ChartData!$C$18))</f>
        <v/>
      </c>
      <c r="N18" s="18" t="str">
        <f>IF(ISERROR(INDEX(Data!$A$5:$KN$120,ChartData!N9,ChartData!$C$18)),"",INDEX(Data!$A$5:$KN$120,ChartData!N9,ChartData!$C$18))</f>
        <v/>
      </c>
      <c r="O18" s="18" t="str">
        <f>IF(ISERROR(INDEX(Data!$A$5:$KN$120,ChartData!O9,ChartData!$C$18)),"",INDEX(Data!$A$5:$KN$120,ChartData!O9,ChartData!$C$18))</f>
        <v/>
      </c>
      <c r="P18" s="18" t="str">
        <f>IF(ISERROR(INDEX(Data!$A$5:$KN$120,ChartData!P9,ChartData!$C$18)),"",INDEX(Data!$A$5:$KN$120,ChartData!P9,ChartData!$C$18))</f>
        <v/>
      </c>
      <c r="Q18" s="18" t="str">
        <f>IF(ISERROR(INDEX(Data!$A$5:$KN$120,ChartData!Q9,ChartData!$C$18)),"",INDEX(Data!$A$5:$KN$120,ChartData!Q9,ChartData!$C$18))</f>
        <v/>
      </c>
      <c r="R18" s="18" t="str">
        <f>IF(ISERROR(INDEX(Data!$A$5:$KN$120,ChartData!R9,ChartData!$C$18)),"",INDEX(Data!$A$5:$KN$120,ChartData!R9,ChartData!$C$18))</f>
        <v/>
      </c>
      <c r="S18" s="18" t="str">
        <f>IF(ISERROR(INDEX(Data!$A$5:$KN$120,ChartData!S9,ChartData!$C$18)),"",INDEX(Data!$A$5:$KN$120,ChartData!S9,ChartData!$C$18))</f>
        <v/>
      </c>
      <c r="T18" s="18" t="str">
        <f>IF(ISERROR(INDEX(Data!$A$5:$KN$120,ChartData!T9,ChartData!$C$18)),"",INDEX(Data!$A$5:$KN$120,ChartData!T9,ChartData!$C$18))</f>
        <v/>
      </c>
      <c r="U18" s="18" t="str">
        <f>IF(ISERROR(INDEX(Data!$A$5:$KN$120,ChartData!U9,ChartData!$C$18)),"",INDEX(Data!$A$5:$KN$120,ChartData!U9,ChartData!$C$18))</f>
        <v/>
      </c>
      <c r="V18" s="18" t="str">
        <f>IF(ISERROR(INDEX(Data!$A$5:$KN$120,ChartData!V9,ChartData!$C$18)),"",INDEX(Data!$A$5:$KN$120,ChartData!V9,ChartData!$C$18))</f>
        <v/>
      </c>
      <c r="W18" s="18" t="str">
        <f>IF(ISERROR(INDEX(Data!$A$5:$KN$120,ChartData!W9,ChartData!$C$18)),"",INDEX(Data!$A$5:$KN$120,ChartData!W9,ChartData!$C$18))</f>
        <v/>
      </c>
      <c r="X18" s="18" t="str">
        <f>IF(ISERROR(INDEX(Data!$A$5:$KN$120,ChartData!X9,ChartData!$C$18)),"",INDEX(Data!$A$5:$KN$120,ChartData!X9,ChartData!$C$18))</f>
        <v/>
      </c>
      <c r="Y18" s="18" t="str">
        <f>IF(ISERROR(INDEX(Data!$A$5:$KN$120,ChartData!Y9,ChartData!$C$18)),"",INDEX(Data!$A$5:$KN$120,ChartData!Y9,ChartData!$C$18))</f>
        <v/>
      </c>
      <c r="Z18" s="18" t="str">
        <f>IF(ISERROR(INDEX(Data!$A$5:$KN$120,ChartData!Z9,ChartData!$C$18)),"",INDEX(Data!$A$5:$KN$120,ChartData!Z9,ChartData!$C$18))</f>
        <v/>
      </c>
      <c r="AA18" s="18" t="str">
        <f>IF(ISERROR(INDEX(Data!$A$5:$KN$120,ChartData!AA9,ChartData!$C$18)),"",INDEX(Data!$A$5:$KN$120,ChartData!AA9,ChartData!$C$18))</f>
        <v/>
      </c>
      <c r="AB18" s="18" t="str">
        <f>IF(ISERROR(INDEX(Data!$A$5:$KN$120,ChartData!AB9,ChartData!$C$18)),"",INDEX(Data!$A$5:$KN$120,ChartData!AB9,ChartData!$C$18))</f>
        <v/>
      </c>
      <c r="AC18" s="18" t="str">
        <f>IF(ISERROR(INDEX(Data!$A$5:$KN$120,ChartData!AC9,ChartData!$C$18)),"",INDEX(Data!$A$5:$KN$120,ChartData!AC9,ChartData!$C$18))</f>
        <v/>
      </c>
      <c r="AD18" s="18" t="str">
        <f>IF(ISERROR(INDEX(Data!$A$5:$KN$120,ChartData!AD9,ChartData!$C$18)),"",INDEX(Data!$A$5:$KN$120,ChartData!AD9,ChartData!$C$18))</f>
        <v/>
      </c>
      <c r="AE18" s="18" t="str">
        <f>IF(ISERROR(INDEX(Data!$A$5:$KN$120,ChartData!AE9,ChartData!$C$18)),"",INDEX(Data!$A$5:$KN$120,ChartData!AE9,ChartData!$C$18))</f>
        <v/>
      </c>
      <c r="AF18" s="18" t="str">
        <f>IF(ISERROR(INDEX(Data!$A$5:$KN$120,ChartData!AF9,ChartData!$C$18)),"",INDEX(Data!$A$5:$KN$120,ChartData!AF9,ChartData!$C$18))</f>
        <v/>
      </c>
      <c r="AG18" s="18" t="str">
        <f>IF(ISERROR(INDEX(Data!$A$5:$KN$120,ChartData!AG9,ChartData!$C$18)),"",INDEX(Data!$A$5:$KN$120,ChartData!AG9,ChartData!$C$18))</f>
        <v/>
      </c>
      <c r="AH18" s="18" t="str">
        <f>IF(ISERROR(INDEX(Data!$A$5:$KN$120,ChartData!AH9,ChartData!$C$18)),"",INDEX(Data!$A$5:$KN$120,ChartData!AH9,ChartData!$C$18))</f>
        <v/>
      </c>
    </row>
    <row r="19" spans="1:34" s="19" customFormat="1" ht="15.95" customHeight="1" x14ac:dyDescent="0.25">
      <c r="A19" s="18">
        <v>9</v>
      </c>
      <c r="B19" s="18" t="str">
        <f>IF(INDEX(DataType!$A$1:$O$50,ChartData!$A$1,ChartData!A19)=0,"..",INDEX(DataType!$A$1:$O$50,ChartData!$A$1,ChartData!A19))</f>
        <v>..</v>
      </c>
      <c r="C19" s="18" t="str">
        <f>IF(INDEX(Offsets!$A$1:$O$50,ChartData!$A$1,ChartData!A19)=0,"..",INDEX(Offsets!$A$1:$O$50,ChartData!$A$1,ChartData!A19))</f>
        <v>..</v>
      </c>
      <c r="D19" s="22" t="str">
        <f>IF(INDEX(Labels!$A$1:$O$50,ChartData!$A$1,ChartData!A19)=0,"..",INDEX(Labels!$A$1:$O$50,ChartData!$A$1,ChartData!A19))</f>
        <v>..</v>
      </c>
      <c r="E19" s="18" t="str">
        <f>IF(ISERROR(INDEX(Data!$A$5:$KN$120,ChartData!E9,ChartData!$C$19)),"",INDEX(Data!$A$5:$KN$120,ChartData!E9,ChartData!$C$19))</f>
        <v/>
      </c>
      <c r="F19" s="18" t="str">
        <f>IF(ISERROR(INDEX(Data!$A$5:$KN$120,ChartData!F9,ChartData!$C$19)),"",INDEX(Data!$A$5:$KN$120,ChartData!F9,ChartData!$C$19))</f>
        <v/>
      </c>
      <c r="G19" s="18" t="str">
        <f>IF(ISERROR(INDEX(Data!$A$5:$KN$120,ChartData!G9,ChartData!$C$19)),"",INDEX(Data!$A$5:$KN$120,ChartData!G9,ChartData!$C$19))</f>
        <v/>
      </c>
      <c r="H19" s="18" t="str">
        <f>IF(ISERROR(INDEX(Data!$A$5:$KN$120,ChartData!H9,ChartData!$C$19)),"",INDEX(Data!$A$5:$KN$120,ChartData!H9,ChartData!$C$19))</f>
        <v/>
      </c>
      <c r="I19" s="18" t="str">
        <f>IF(ISERROR(INDEX(Data!$A$5:$KN$120,ChartData!I9,ChartData!$C$19)),"",INDEX(Data!$A$5:$KN$120,ChartData!I9,ChartData!$C$19))</f>
        <v/>
      </c>
      <c r="J19" s="18" t="str">
        <f>IF(ISERROR(INDEX(Data!$A$5:$KN$120,ChartData!J9,ChartData!$C$19)),"",INDEX(Data!$A$5:$KN$120,ChartData!J9,ChartData!$C$19))</f>
        <v/>
      </c>
      <c r="K19" s="18" t="str">
        <f>IF(ISERROR(INDEX(Data!$A$5:$KN$120,ChartData!K9,ChartData!$C$19)),"",INDEX(Data!$A$5:$KN$120,ChartData!K9,ChartData!$C$19))</f>
        <v/>
      </c>
      <c r="L19" s="18" t="str">
        <f>IF(ISERROR(INDEX(Data!$A$5:$KN$120,ChartData!L9,ChartData!$C$19)),"",INDEX(Data!$A$5:$KN$120,ChartData!L9,ChartData!$C$19))</f>
        <v/>
      </c>
      <c r="M19" s="18" t="str">
        <f>IF(ISERROR(INDEX(Data!$A$5:$KN$120,ChartData!M9,ChartData!$C$19)),"",INDEX(Data!$A$5:$KN$120,ChartData!M9,ChartData!$C$19))</f>
        <v/>
      </c>
      <c r="N19" s="18" t="str">
        <f>IF(ISERROR(INDEX(Data!$A$5:$KN$120,ChartData!N9,ChartData!$C$19)),"",INDEX(Data!$A$5:$KN$120,ChartData!N9,ChartData!$C$19))</f>
        <v/>
      </c>
      <c r="O19" s="18" t="str">
        <f>IF(ISERROR(INDEX(Data!$A$5:$KN$120,ChartData!O9,ChartData!$C$19)),"",INDEX(Data!$A$5:$KN$120,ChartData!O9,ChartData!$C$19))</f>
        <v/>
      </c>
      <c r="P19" s="18" t="str">
        <f>IF(ISERROR(INDEX(Data!$A$5:$KN$120,ChartData!P9,ChartData!$C$19)),"",INDEX(Data!$A$5:$KN$120,ChartData!P9,ChartData!$C$19))</f>
        <v/>
      </c>
      <c r="Q19" s="18" t="str">
        <f>IF(ISERROR(INDEX(Data!$A$5:$KN$120,ChartData!Q9,ChartData!$C$19)),"",INDEX(Data!$A$5:$KN$120,ChartData!Q9,ChartData!$C$19))</f>
        <v/>
      </c>
      <c r="R19" s="18" t="str">
        <f>IF(ISERROR(INDEX(Data!$A$5:$KN$120,ChartData!R9,ChartData!$C$19)),"",INDEX(Data!$A$5:$KN$120,ChartData!R9,ChartData!$C$19))</f>
        <v/>
      </c>
      <c r="S19" s="18" t="str">
        <f>IF(ISERROR(INDEX(Data!$A$5:$KN$120,ChartData!S9,ChartData!$C$19)),"",INDEX(Data!$A$5:$KN$120,ChartData!S9,ChartData!$C$19))</f>
        <v/>
      </c>
      <c r="T19" s="18" t="str">
        <f>IF(ISERROR(INDEX(Data!$A$5:$KN$120,ChartData!T9,ChartData!$C$19)),"",INDEX(Data!$A$5:$KN$120,ChartData!T9,ChartData!$C$19))</f>
        <v/>
      </c>
      <c r="U19" s="18" t="str">
        <f>IF(ISERROR(INDEX(Data!$A$5:$KN$120,ChartData!U9,ChartData!$C$19)),"",INDEX(Data!$A$5:$KN$120,ChartData!U9,ChartData!$C$19))</f>
        <v/>
      </c>
      <c r="V19" s="18" t="str">
        <f>IF(ISERROR(INDEX(Data!$A$5:$KN$120,ChartData!V9,ChartData!$C$19)),"",INDEX(Data!$A$5:$KN$120,ChartData!V9,ChartData!$C$19))</f>
        <v/>
      </c>
      <c r="W19" s="18" t="str">
        <f>IF(ISERROR(INDEX(Data!$A$5:$KN$120,ChartData!W9,ChartData!$C$19)),"",INDEX(Data!$A$5:$KN$120,ChartData!W9,ChartData!$C$19))</f>
        <v/>
      </c>
      <c r="X19" s="18" t="str">
        <f>IF(ISERROR(INDEX(Data!$A$5:$KN$120,ChartData!X9,ChartData!$C$19)),"",INDEX(Data!$A$5:$KN$120,ChartData!X9,ChartData!$C$19))</f>
        <v/>
      </c>
      <c r="Y19" s="18" t="str">
        <f>IF(ISERROR(INDEX(Data!$A$5:$KN$120,ChartData!Y9,ChartData!$C$19)),"",INDEX(Data!$A$5:$KN$120,ChartData!Y9,ChartData!$C$19))</f>
        <v/>
      </c>
      <c r="Z19" s="18" t="str">
        <f>IF(ISERROR(INDEX(Data!$A$5:$KN$120,ChartData!Z9,ChartData!$C$19)),"",INDEX(Data!$A$5:$KN$120,ChartData!Z9,ChartData!$C$19))</f>
        <v/>
      </c>
      <c r="AA19" s="18" t="str">
        <f>IF(ISERROR(INDEX(Data!$A$5:$KN$120,ChartData!AA9,ChartData!$C$19)),"",INDEX(Data!$A$5:$KN$120,ChartData!AA9,ChartData!$C$19))</f>
        <v/>
      </c>
      <c r="AB19" s="18" t="str">
        <f>IF(ISERROR(INDEX(Data!$A$5:$KN$120,ChartData!AB9,ChartData!$C$19)),"",INDEX(Data!$A$5:$KN$120,ChartData!AB9,ChartData!$C$19))</f>
        <v/>
      </c>
      <c r="AC19" s="18" t="str">
        <f>IF(ISERROR(INDEX(Data!$A$5:$KN$120,ChartData!AC9,ChartData!$C$19)),"",INDEX(Data!$A$5:$KN$120,ChartData!AC9,ChartData!$C$19))</f>
        <v/>
      </c>
      <c r="AD19" s="18" t="str">
        <f>IF(ISERROR(INDEX(Data!$A$5:$KN$120,ChartData!AD9,ChartData!$C$19)),"",INDEX(Data!$A$5:$KN$120,ChartData!AD9,ChartData!$C$19))</f>
        <v/>
      </c>
      <c r="AE19" s="18" t="str">
        <f>IF(ISERROR(INDEX(Data!$A$5:$KN$120,ChartData!AE9,ChartData!$C$19)),"",INDEX(Data!$A$5:$KN$120,ChartData!AE9,ChartData!$C$19))</f>
        <v/>
      </c>
      <c r="AF19" s="18" t="str">
        <f>IF(ISERROR(INDEX(Data!$A$5:$KN$120,ChartData!AF9,ChartData!$C$19)),"",INDEX(Data!$A$5:$KN$120,ChartData!AF9,ChartData!$C$19))</f>
        <v/>
      </c>
      <c r="AG19" s="18" t="str">
        <f>IF(ISERROR(INDEX(Data!$A$5:$KN$120,ChartData!AG9,ChartData!$C$19)),"",INDEX(Data!$A$5:$KN$120,ChartData!AG9,ChartData!$C$19))</f>
        <v/>
      </c>
      <c r="AH19" s="18" t="str">
        <f>IF(ISERROR(INDEX(Data!$A$5:$KN$120,ChartData!AH9,ChartData!$C$19)),"",INDEX(Data!$A$5:$KN$120,ChartData!AH9,ChartData!$C$19))</f>
        <v/>
      </c>
    </row>
    <row r="20" spans="1:34" s="19" customFormat="1" ht="15.95" customHeight="1" x14ac:dyDescent="0.25">
      <c r="A20" s="18">
        <v>10</v>
      </c>
      <c r="B20" s="18" t="str">
        <f>IF(INDEX(DataType!$A$1:$O$50,ChartData!$A$1,ChartData!A20)=0,"..",INDEX(DataType!$A$1:$O$50,ChartData!$A$1,ChartData!A20))</f>
        <v>..</v>
      </c>
      <c r="C20" s="18" t="str">
        <f>IF(INDEX(Offsets!$A$1:$O$50,ChartData!$A$1,ChartData!A20)=0,"..",INDEX(Offsets!$A$1:$O$50,ChartData!$A$1,ChartData!A20))</f>
        <v>..</v>
      </c>
      <c r="D20" s="22" t="str">
        <f>IF(INDEX(Labels!$A$1:$O$50,ChartData!$A$1,ChartData!A20)=0,"..",INDEX(Labels!$A$1:$O$50,ChartData!$A$1,ChartData!A20))</f>
        <v>..</v>
      </c>
      <c r="E20" s="18" t="str">
        <f>IF(ISERROR(INDEX(Data!$A$5:$KN$120,ChartData!E9,ChartData!$C$20)),"",INDEX(Data!$A$5:$KN$120,ChartData!E9,ChartData!$C$20))</f>
        <v/>
      </c>
      <c r="F20" s="18" t="str">
        <f>IF(ISERROR(INDEX(Data!$A$5:$KN$120,ChartData!F9,ChartData!$C$20)),"",INDEX(Data!$A$5:$KN$120,ChartData!F9,ChartData!$C$20))</f>
        <v/>
      </c>
      <c r="G20" s="18" t="str">
        <f>IF(ISERROR(INDEX(Data!$A$5:$KN$120,ChartData!G9,ChartData!$C$20)),"",INDEX(Data!$A$5:$KN$120,ChartData!G9,ChartData!$C$20))</f>
        <v/>
      </c>
      <c r="H20" s="18" t="str">
        <f>IF(ISERROR(INDEX(Data!$A$5:$KN$120,ChartData!H9,ChartData!$C$20)),"",INDEX(Data!$A$5:$KN$120,ChartData!H9,ChartData!$C$20))</f>
        <v/>
      </c>
      <c r="I20" s="18" t="str">
        <f>IF(ISERROR(INDEX(Data!$A$5:$KN$120,ChartData!I9,ChartData!$C$20)),"",INDEX(Data!$A$5:$KN$120,ChartData!I9,ChartData!$C$20))</f>
        <v/>
      </c>
      <c r="J20" s="18" t="str">
        <f>IF(ISERROR(INDEX(Data!$A$5:$KN$120,ChartData!J9,ChartData!$C$20)),"",INDEX(Data!$A$5:$KN$120,ChartData!J9,ChartData!$C$20))</f>
        <v/>
      </c>
      <c r="K20" s="18" t="str">
        <f>IF(ISERROR(INDEX(Data!$A$5:$KN$120,ChartData!K9,ChartData!$C$20)),"",INDEX(Data!$A$5:$KN$120,ChartData!K9,ChartData!$C$20))</f>
        <v/>
      </c>
      <c r="L20" s="18" t="str">
        <f>IF(ISERROR(INDEX(Data!$A$5:$KN$120,ChartData!L9,ChartData!$C$20)),"",INDEX(Data!$A$5:$KN$120,ChartData!L9,ChartData!$C$20))</f>
        <v/>
      </c>
      <c r="M20" s="18" t="str">
        <f>IF(ISERROR(INDEX(Data!$A$5:$KN$120,ChartData!M9,ChartData!$C$20)),"",INDEX(Data!$A$5:$KN$120,ChartData!M9,ChartData!$C$20))</f>
        <v/>
      </c>
      <c r="N20" s="18" t="str">
        <f>IF(ISERROR(INDEX(Data!$A$5:$KN$120,ChartData!N9,ChartData!$C$20)),"",INDEX(Data!$A$5:$KN$120,ChartData!N9,ChartData!$C$20))</f>
        <v/>
      </c>
      <c r="O20" s="18" t="str">
        <f>IF(ISERROR(INDEX(Data!$A$5:$KN$120,ChartData!O9,ChartData!$C$20)),"",INDEX(Data!$A$5:$KN$120,ChartData!O9,ChartData!$C$20))</f>
        <v/>
      </c>
      <c r="P20" s="18" t="str">
        <f>IF(ISERROR(INDEX(Data!$A$5:$KN$120,ChartData!P9,ChartData!$C$20)),"",INDEX(Data!$A$5:$KN$120,ChartData!P9,ChartData!$C$20))</f>
        <v/>
      </c>
      <c r="Q20" s="18" t="str">
        <f>IF(ISERROR(INDEX(Data!$A$5:$KN$120,ChartData!Q9,ChartData!$C$20)),"",INDEX(Data!$A$5:$KN$120,ChartData!Q9,ChartData!$C$20))</f>
        <v/>
      </c>
      <c r="R20" s="18" t="str">
        <f>IF(ISERROR(INDEX(Data!$A$5:$KN$120,ChartData!R9,ChartData!$C$20)),"",INDEX(Data!$A$5:$KN$120,ChartData!R9,ChartData!$C$20))</f>
        <v/>
      </c>
      <c r="S20" s="18" t="str">
        <f>IF(ISERROR(INDEX(Data!$A$5:$KN$120,ChartData!S9,ChartData!$C$20)),"",INDEX(Data!$A$5:$KN$120,ChartData!S9,ChartData!$C$20))</f>
        <v/>
      </c>
      <c r="T20" s="18" t="str">
        <f>IF(ISERROR(INDEX(Data!$A$5:$KN$120,ChartData!T9,ChartData!$C$20)),"",INDEX(Data!$A$5:$KN$120,ChartData!T9,ChartData!$C$20))</f>
        <v/>
      </c>
      <c r="U20" s="18" t="str">
        <f>IF(ISERROR(INDEX(Data!$A$5:$KN$120,ChartData!U9,ChartData!$C$20)),"",INDEX(Data!$A$5:$KN$120,ChartData!U9,ChartData!$C$20))</f>
        <v/>
      </c>
      <c r="V20" s="18" t="str">
        <f>IF(ISERROR(INDEX(Data!$A$5:$KN$120,ChartData!V9,ChartData!$C$20)),"",INDEX(Data!$A$5:$KN$120,ChartData!V9,ChartData!$C$20))</f>
        <v/>
      </c>
      <c r="W20" s="18" t="str">
        <f>IF(ISERROR(INDEX(Data!$A$5:$KN$120,ChartData!W9,ChartData!$C$20)),"",INDEX(Data!$A$5:$KN$120,ChartData!W9,ChartData!$C$20))</f>
        <v/>
      </c>
      <c r="X20" s="18" t="str">
        <f>IF(ISERROR(INDEX(Data!$A$5:$KN$120,ChartData!X9,ChartData!$C$20)),"",INDEX(Data!$A$5:$KN$120,ChartData!X9,ChartData!$C$20))</f>
        <v/>
      </c>
      <c r="Y20" s="18" t="str">
        <f>IF(ISERROR(INDEX(Data!$A$5:$KN$120,ChartData!Y9,ChartData!$C$20)),"",INDEX(Data!$A$5:$KN$120,ChartData!Y9,ChartData!$C$20))</f>
        <v/>
      </c>
      <c r="Z20" s="18" t="str">
        <f>IF(ISERROR(INDEX(Data!$A$5:$KN$120,ChartData!Z9,ChartData!$C$20)),"",INDEX(Data!$A$5:$KN$120,ChartData!Z9,ChartData!$C$20))</f>
        <v/>
      </c>
      <c r="AA20" s="18" t="str">
        <f>IF(ISERROR(INDEX(Data!$A$5:$KN$120,ChartData!AA9,ChartData!$C$20)),"",INDEX(Data!$A$5:$KN$120,ChartData!AA9,ChartData!$C$20))</f>
        <v/>
      </c>
      <c r="AB20" s="18" t="str">
        <f>IF(ISERROR(INDEX(Data!$A$5:$KN$120,ChartData!AB9,ChartData!$C$20)),"",INDEX(Data!$A$5:$KN$120,ChartData!AB9,ChartData!$C$20))</f>
        <v/>
      </c>
      <c r="AC20" s="18" t="str">
        <f>IF(ISERROR(INDEX(Data!$A$5:$KN$120,ChartData!AC9,ChartData!$C$20)),"",INDEX(Data!$A$5:$KN$120,ChartData!AC9,ChartData!$C$20))</f>
        <v/>
      </c>
      <c r="AD20" s="18" t="str">
        <f>IF(ISERROR(INDEX(Data!$A$5:$KN$120,ChartData!AD9,ChartData!$C$20)),"",INDEX(Data!$A$5:$KN$120,ChartData!AD9,ChartData!$C$20))</f>
        <v/>
      </c>
      <c r="AE20" s="18" t="str">
        <f>IF(ISERROR(INDEX(Data!$A$5:$KN$120,ChartData!AE9,ChartData!$C$20)),"",INDEX(Data!$A$5:$KN$120,ChartData!AE9,ChartData!$C$20))</f>
        <v/>
      </c>
      <c r="AF20" s="18" t="str">
        <f>IF(ISERROR(INDEX(Data!$A$5:$KN$120,ChartData!AF9,ChartData!$C$20)),"",INDEX(Data!$A$5:$KN$120,ChartData!AF9,ChartData!$C$20))</f>
        <v/>
      </c>
      <c r="AG20" s="18" t="str">
        <f>IF(ISERROR(INDEX(Data!$A$5:$KN$120,ChartData!AG9,ChartData!$C$20)),"",INDEX(Data!$A$5:$KN$120,ChartData!AG9,ChartData!$C$20))</f>
        <v/>
      </c>
      <c r="AH20" s="18" t="str">
        <f>IF(ISERROR(INDEX(Data!$A$5:$KN$120,ChartData!AH9,ChartData!$C$20)),"",INDEX(Data!$A$5:$KN$120,ChartData!AH9,ChartData!$C$20))</f>
        <v/>
      </c>
    </row>
    <row r="21" spans="1:34" s="19" customFormat="1" ht="15.95" customHeight="1" x14ac:dyDescent="0.25">
      <c r="A21" s="18">
        <v>11</v>
      </c>
      <c r="B21" s="18" t="str">
        <f>IF(INDEX(DataType!$A$1:$O$50,ChartData!$A$1,ChartData!A21)=0,"..",INDEX(DataType!$A$1:$O$50,ChartData!$A$1,ChartData!A21))</f>
        <v>..</v>
      </c>
      <c r="C21" s="18" t="str">
        <f>IF(INDEX(Offsets!$A$1:$O$50,ChartData!$A$1,ChartData!A21)=0,"..",INDEX(Offsets!$A$1:$O$50,ChartData!$A$1,ChartData!A21))</f>
        <v>..</v>
      </c>
      <c r="D21" s="22" t="str">
        <f>IF(INDEX(Labels!$A$1:$O$50,ChartData!$A$1,ChartData!A21)=0,"..",INDEX(Labels!$A$1:$O$50,ChartData!$A$1,ChartData!A21))</f>
        <v>..</v>
      </c>
      <c r="E21" s="18" t="str">
        <f>IF(ISERROR(INDEX(Data!$A$5:$KN$120,ChartData!E9,ChartData!$C$21)),"",INDEX(Data!$A$5:$KN$120,ChartData!E9,ChartData!$C$21))</f>
        <v/>
      </c>
      <c r="F21" s="18" t="str">
        <f>IF(ISERROR(INDEX(Data!$A$5:$KN$120,ChartData!F9,ChartData!$C$21)),"",INDEX(Data!$A$5:$KN$120,ChartData!F9,ChartData!$C$21))</f>
        <v/>
      </c>
      <c r="G21" s="18" t="str">
        <f>IF(ISERROR(INDEX(Data!$A$5:$KN$120,ChartData!G9,ChartData!$C$21)),"",INDEX(Data!$A$5:$KN$120,ChartData!G9,ChartData!$C$21))</f>
        <v/>
      </c>
      <c r="H21" s="18" t="str">
        <f>IF(ISERROR(INDEX(Data!$A$5:$KN$120,ChartData!H9,ChartData!$C$21)),"",INDEX(Data!$A$5:$KN$120,ChartData!H9,ChartData!$C$21))</f>
        <v/>
      </c>
      <c r="I21" s="18" t="str">
        <f>IF(ISERROR(INDEX(Data!$A$5:$KN$120,ChartData!I9,ChartData!$C$21)),"",INDEX(Data!$A$5:$KN$120,ChartData!I9,ChartData!$C$21))</f>
        <v/>
      </c>
      <c r="J21" s="18" t="str">
        <f>IF(ISERROR(INDEX(Data!$A$5:$KN$120,ChartData!J9,ChartData!$C$21)),"",INDEX(Data!$A$5:$KN$120,ChartData!J9,ChartData!$C$21))</f>
        <v/>
      </c>
      <c r="K21" s="18" t="str">
        <f>IF(ISERROR(INDEX(Data!$A$5:$KN$120,ChartData!K9,ChartData!$C$21)),"",INDEX(Data!$A$5:$KN$120,ChartData!K9,ChartData!$C$21))</f>
        <v/>
      </c>
      <c r="L21" s="18" t="str">
        <f>IF(ISERROR(INDEX(Data!$A$5:$KN$120,ChartData!L9,ChartData!$C$21)),"",INDEX(Data!$A$5:$KN$120,ChartData!L9,ChartData!$C$21))</f>
        <v/>
      </c>
      <c r="M21" s="18" t="str">
        <f>IF(ISERROR(INDEX(Data!$A$5:$KN$120,ChartData!M9,ChartData!$C$21)),"",INDEX(Data!$A$5:$KN$120,ChartData!M9,ChartData!$C$21))</f>
        <v/>
      </c>
      <c r="N21" s="18" t="str">
        <f>IF(ISERROR(INDEX(Data!$A$5:$KN$120,ChartData!N9,ChartData!$C$21)),"",INDEX(Data!$A$5:$KN$120,ChartData!N9,ChartData!$C$21))</f>
        <v/>
      </c>
      <c r="O21" s="18" t="str">
        <f>IF(ISERROR(INDEX(Data!$A$5:$KN$120,ChartData!O9,ChartData!$C$21)),"",INDEX(Data!$A$5:$KN$120,ChartData!O9,ChartData!$C$21))</f>
        <v/>
      </c>
      <c r="P21" s="18" t="str">
        <f>IF(ISERROR(INDEX(Data!$A$5:$KN$120,ChartData!P9,ChartData!$C$21)),"",INDEX(Data!$A$5:$KN$120,ChartData!P9,ChartData!$C$21))</f>
        <v/>
      </c>
      <c r="Q21" s="18" t="str">
        <f>IF(ISERROR(INDEX(Data!$A$5:$KN$120,ChartData!Q9,ChartData!$C$21)),"",INDEX(Data!$A$5:$KN$120,ChartData!Q9,ChartData!$C$21))</f>
        <v/>
      </c>
      <c r="R21" s="18" t="str">
        <f>IF(ISERROR(INDEX(Data!$A$5:$KN$120,ChartData!R9,ChartData!$C$21)),"",INDEX(Data!$A$5:$KN$120,ChartData!R9,ChartData!$C$21))</f>
        <v/>
      </c>
      <c r="S21" s="18" t="str">
        <f>IF(ISERROR(INDEX(Data!$A$5:$KN$120,ChartData!S9,ChartData!$C$21)),"",INDEX(Data!$A$5:$KN$120,ChartData!S9,ChartData!$C$21))</f>
        <v/>
      </c>
      <c r="T21" s="18" t="str">
        <f>IF(ISERROR(INDEX(Data!$A$5:$KN$120,ChartData!T9,ChartData!$C$21)),"",INDEX(Data!$A$5:$KN$120,ChartData!T9,ChartData!$C$21))</f>
        <v/>
      </c>
      <c r="U21" s="18" t="str">
        <f>IF(ISERROR(INDEX(Data!$A$5:$KN$120,ChartData!U9,ChartData!$C$21)),"",INDEX(Data!$A$5:$KN$120,ChartData!U9,ChartData!$C$21))</f>
        <v/>
      </c>
      <c r="V21" s="18" t="str">
        <f>IF(ISERROR(INDEX(Data!$A$5:$KN$120,ChartData!V9,ChartData!$C$21)),"",INDEX(Data!$A$5:$KN$120,ChartData!V9,ChartData!$C$21))</f>
        <v/>
      </c>
      <c r="W21" s="18" t="str">
        <f>IF(ISERROR(INDEX(Data!$A$5:$KN$120,ChartData!W9,ChartData!$C$21)),"",INDEX(Data!$A$5:$KN$120,ChartData!W9,ChartData!$C$21))</f>
        <v/>
      </c>
      <c r="X21" s="18" t="str">
        <f>IF(ISERROR(INDEX(Data!$A$5:$KN$120,ChartData!X9,ChartData!$C$21)),"",INDEX(Data!$A$5:$KN$120,ChartData!X9,ChartData!$C$21))</f>
        <v/>
      </c>
      <c r="Y21" s="18" t="str">
        <f>IF(ISERROR(INDEX(Data!$A$5:$KN$120,ChartData!Y9,ChartData!$C$21)),"",INDEX(Data!$A$5:$KN$120,ChartData!Y9,ChartData!$C$21))</f>
        <v/>
      </c>
      <c r="Z21" s="18" t="str">
        <f>IF(ISERROR(INDEX(Data!$A$5:$KN$120,ChartData!Z9,ChartData!$C$21)),"",INDEX(Data!$A$5:$KN$120,ChartData!Z9,ChartData!$C$21))</f>
        <v/>
      </c>
      <c r="AA21" s="18" t="str">
        <f>IF(ISERROR(INDEX(Data!$A$5:$KN$120,ChartData!AA9,ChartData!$C$21)),"",INDEX(Data!$A$5:$KN$120,ChartData!AA9,ChartData!$C$21))</f>
        <v/>
      </c>
      <c r="AB21" s="18" t="str">
        <f>IF(ISERROR(INDEX(Data!$A$5:$KN$120,ChartData!AB9,ChartData!$C$21)),"",INDEX(Data!$A$5:$KN$120,ChartData!AB9,ChartData!$C$21))</f>
        <v/>
      </c>
      <c r="AC21" s="18" t="str">
        <f>IF(ISERROR(INDEX(Data!$A$5:$KN$120,ChartData!AC9,ChartData!$C$21)),"",INDEX(Data!$A$5:$KN$120,ChartData!AC9,ChartData!$C$21))</f>
        <v/>
      </c>
      <c r="AD21" s="18" t="str">
        <f>IF(ISERROR(INDEX(Data!$A$5:$KN$120,ChartData!AD9,ChartData!$C$21)),"",INDEX(Data!$A$5:$KN$120,ChartData!AD9,ChartData!$C$21))</f>
        <v/>
      </c>
      <c r="AE21" s="18" t="str">
        <f>IF(ISERROR(INDEX(Data!$A$5:$KN$120,ChartData!AE9,ChartData!$C$21)),"",INDEX(Data!$A$5:$KN$120,ChartData!AE9,ChartData!$C$21))</f>
        <v/>
      </c>
      <c r="AF21" s="18" t="str">
        <f>IF(ISERROR(INDEX(Data!$A$5:$KN$120,ChartData!AF9,ChartData!$C$21)),"",INDEX(Data!$A$5:$KN$120,ChartData!AF9,ChartData!$C$21))</f>
        <v/>
      </c>
      <c r="AG21" s="18" t="str">
        <f>IF(ISERROR(INDEX(Data!$A$5:$KN$120,ChartData!AG9,ChartData!$C$21)),"",INDEX(Data!$A$5:$KN$120,ChartData!AG9,ChartData!$C$21))</f>
        <v/>
      </c>
      <c r="AH21" s="18" t="str">
        <f>IF(ISERROR(INDEX(Data!$A$5:$KN$120,ChartData!AH9,ChartData!$C$21)),"",INDEX(Data!$A$5:$KN$120,ChartData!AH9,ChartData!$C$21))</f>
        <v/>
      </c>
    </row>
    <row r="22" spans="1:34" s="19" customFormat="1" ht="15.95" customHeight="1" x14ac:dyDescent="0.25">
      <c r="A22" s="18">
        <v>12</v>
      </c>
      <c r="B22" s="18" t="str">
        <f>IF(INDEX(DataType!$A$1:$O$50,ChartData!$A$1,ChartData!A22)=0,"..",INDEX(DataType!$A$1:$O$50,ChartData!$A$1,ChartData!A22))</f>
        <v>..</v>
      </c>
      <c r="C22" s="18" t="str">
        <f>IF(INDEX(Offsets!$A$1:$O$50,ChartData!$A$1,ChartData!A22)=0,"..",INDEX(Offsets!$A$1:$O$50,ChartData!$A$1,ChartData!A22))</f>
        <v>..</v>
      </c>
      <c r="D22" s="22" t="str">
        <f>IF(INDEX(Labels!$A$1:$O$50,ChartData!$A$1,ChartData!A22)=0,"..",INDEX(Labels!$A$1:$O$50,ChartData!$A$1,ChartData!A22))</f>
        <v>..</v>
      </c>
      <c r="E22" s="18" t="str">
        <f>IF(ISERROR(INDEX(Data!$A$5:$KN$120,ChartData!E9,ChartData!$C$22)),"",INDEX(Data!$A$5:$KN$120,ChartData!E9,ChartData!$C$22))</f>
        <v/>
      </c>
      <c r="F22" s="18" t="str">
        <f>IF(ISERROR(INDEX(Data!$A$5:$KN$120,ChartData!F9,ChartData!$C$22)),"",INDEX(Data!$A$5:$KN$120,ChartData!F9,ChartData!$C$22))</f>
        <v/>
      </c>
      <c r="G22" s="18" t="str">
        <f>IF(ISERROR(INDEX(Data!$A$5:$KN$120,ChartData!G9,ChartData!$C$22)),"",INDEX(Data!$A$5:$KN$120,ChartData!G9,ChartData!$C$22))</f>
        <v/>
      </c>
      <c r="H22" s="18" t="str">
        <f>IF(ISERROR(INDEX(Data!$A$5:$KN$120,ChartData!H9,ChartData!$C$22)),"",INDEX(Data!$A$5:$KN$120,ChartData!H9,ChartData!$C$22))</f>
        <v/>
      </c>
      <c r="I22" s="18" t="str">
        <f>IF(ISERROR(INDEX(Data!$A$5:$KN$120,ChartData!I9,ChartData!$C$22)),"",INDEX(Data!$A$5:$KN$120,ChartData!I9,ChartData!$C$22))</f>
        <v/>
      </c>
      <c r="J22" s="18" t="str">
        <f>IF(ISERROR(INDEX(Data!$A$5:$KN$120,ChartData!J9,ChartData!$C$22)),"",INDEX(Data!$A$5:$KN$120,ChartData!J9,ChartData!$C$22))</f>
        <v/>
      </c>
      <c r="K22" s="18" t="str">
        <f>IF(ISERROR(INDEX(Data!$A$5:$KN$120,ChartData!K9,ChartData!$C$22)),"",INDEX(Data!$A$5:$KN$120,ChartData!K9,ChartData!$C$22))</f>
        <v/>
      </c>
      <c r="L22" s="18" t="str">
        <f>IF(ISERROR(INDEX(Data!$A$5:$KN$120,ChartData!L9,ChartData!$C$22)),"",INDEX(Data!$A$5:$KN$120,ChartData!L9,ChartData!$C$22))</f>
        <v/>
      </c>
      <c r="M22" s="18" t="str">
        <f>IF(ISERROR(INDEX(Data!$A$5:$KN$120,ChartData!M9,ChartData!$C$22)),"",INDEX(Data!$A$5:$KN$120,ChartData!M9,ChartData!$C$22))</f>
        <v/>
      </c>
      <c r="N22" s="18" t="str">
        <f>IF(ISERROR(INDEX(Data!$A$5:$KN$120,ChartData!N9,ChartData!$C$22)),"",INDEX(Data!$A$5:$KN$120,ChartData!N9,ChartData!$C$22))</f>
        <v/>
      </c>
      <c r="O22" s="18" t="str">
        <f>IF(ISERROR(INDEX(Data!$A$5:$KN$120,ChartData!O9,ChartData!$C$22)),"",INDEX(Data!$A$5:$KN$120,ChartData!O9,ChartData!$C$22))</f>
        <v/>
      </c>
      <c r="P22" s="18" t="str">
        <f>IF(ISERROR(INDEX(Data!$A$5:$KN$120,ChartData!P9,ChartData!$C$22)),"",INDEX(Data!$A$5:$KN$120,ChartData!P9,ChartData!$C$22))</f>
        <v/>
      </c>
      <c r="Q22" s="18" t="str">
        <f>IF(ISERROR(INDEX(Data!$A$5:$KN$120,ChartData!Q9,ChartData!$C$22)),"",INDEX(Data!$A$5:$KN$120,ChartData!Q9,ChartData!$C$22))</f>
        <v/>
      </c>
      <c r="R22" s="18" t="str">
        <f>IF(ISERROR(INDEX(Data!$A$5:$KN$120,ChartData!R9,ChartData!$C$22)),"",INDEX(Data!$A$5:$KN$120,ChartData!R9,ChartData!$C$22))</f>
        <v/>
      </c>
      <c r="S22" s="18" t="str">
        <f>IF(ISERROR(INDEX(Data!$A$5:$KN$120,ChartData!S9,ChartData!$C$22)),"",INDEX(Data!$A$5:$KN$120,ChartData!S9,ChartData!$C$22))</f>
        <v/>
      </c>
      <c r="T22" s="18" t="str">
        <f>IF(ISERROR(INDEX(Data!$A$5:$KN$120,ChartData!T9,ChartData!$C$22)),"",INDEX(Data!$A$5:$KN$120,ChartData!T9,ChartData!$C$22))</f>
        <v/>
      </c>
      <c r="U22" s="18" t="str">
        <f>IF(ISERROR(INDEX(Data!$A$5:$KN$120,ChartData!U9,ChartData!$C$22)),"",INDEX(Data!$A$5:$KN$120,ChartData!U9,ChartData!$C$22))</f>
        <v/>
      </c>
      <c r="V22" s="18" t="str">
        <f>IF(ISERROR(INDEX(Data!$A$5:$KN$120,ChartData!V9,ChartData!$C$22)),"",INDEX(Data!$A$5:$KN$120,ChartData!V9,ChartData!$C$22))</f>
        <v/>
      </c>
      <c r="W22" s="18" t="str">
        <f>IF(ISERROR(INDEX(Data!$A$5:$KN$120,ChartData!W9,ChartData!$C$22)),"",INDEX(Data!$A$5:$KN$120,ChartData!W9,ChartData!$C$22))</f>
        <v/>
      </c>
      <c r="X22" s="18" t="str">
        <f>IF(ISERROR(INDEX(Data!$A$5:$KN$120,ChartData!X9,ChartData!$C$22)),"",INDEX(Data!$A$5:$KN$120,ChartData!X9,ChartData!$C$22))</f>
        <v/>
      </c>
      <c r="Y22" s="18" t="str">
        <f>IF(ISERROR(INDEX(Data!$A$5:$KN$120,ChartData!Y9,ChartData!$C$22)),"",INDEX(Data!$A$5:$KN$120,ChartData!Y9,ChartData!$C$22))</f>
        <v/>
      </c>
      <c r="Z22" s="18" t="str">
        <f>IF(ISERROR(INDEX(Data!$A$5:$KN$120,ChartData!Z9,ChartData!$C$22)),"",INDEX(Data!$A$5:$KN$120,ChartData!Z9,ChartData!$C$22))</f>
        <v/>
      </c>
      <c r="AA22" s="18" t="str">
        <f>IF(ISERROR(INDEX(Data!$A$5:$KN$120,ChartData!AA9,ChartData!$C$22)),"",INDEX(Data!$A$5:$KN$120,ChartData!AA9,ChartData!$C$22))</f>
        <v/>
      </c>
      <c r="AB22" s="18" t="str">
        <f>IF(ISERROR(INDEX(Data!$A$5:$KN$120,ChartData!AB9,ChartData!$C$22)),"",INDEX(Data!$A$5:$KN$120,ChartData!AB9,ChartData!$C$22))</f>
        <v/>
      </c>
      <c r="AC22" s="18" t="str">
        <f>IF(ISERROR(INDEX(Data!$A$5:$KN$120,ChartData!AC9,ChartData!$C$22)),"",INDEX(Data!$A$5:$KN$120,ChartData!AC9,ChartData!$C$22))</f>
        <v/>
      </c>
      <c r="AD22" s="18" t="str">
        <f>IF(ISERROR(INDEX(Data!$A$5:$KN$120,ChartData!AD9,ChartData!$C$22)),"",INDEX(Data!$A$5:$KN$120,ChartData!AD9,ChartData!$C$22))</f>
        <v/>
      </c>
      <c r="AE22" s="18" t="str">
        <f>IF(ISERROR(INDEX(Data!$A$5:$KN$120,ChartData!AE9,ChartData!$C$22)),"",INDEX(Data!$A$5:$KN$120,ChartData!AE9,ChartData!$C$22))</f>
        <v/>
      </c>
      <c r="AF22" s="18" t="str">
        <f>IF(ISERROR(INDEX(Data!$A$5:$KN$120,ChartData!AF9,ChartData!$C$22)),"",INDEX(Data!$A$5:$KN$120,ChartData!AF9,ChartData!$C$22))</f>
        <v/>
      </c>
      <c r="AG22" s="18" t="str">
        <f>IF(ISERROR(INDEX(Data!$A$5:$KN$120,ChartData!AG9,ChartData!$C$22)),"",INDEX(Data!$A$5:$KN$120,ChartData!AG9,ChartData!$C$22))</f>
        <v/>
      </c>
      <c r="AH22" s="18" t="str">
        <f>IF(ISERROR(INDEX(Data!$A$5:$KN$120,ChartData!AH9,ChartData!$C$22)),"",INDEX(Data!$A$5:$KN$120,ChartData!AH9,ChartData!$C$22))</f>
        <v/>
      </c>
    </row>
    <row r="23" spans="1:34" s="19" customFormat="1" ht="15.95" customHeight="1" x14ac:dyDescent="0.25">
      <c r="A23" s="18">
        <v>13</v>
      </c>
      <c r="B23" s="18" t="str">
        <f>IF(INDEX(DataType!$A$1:$O$50,ChartData!$A$1,ChartData!A23)=0,"..",INDEX(DataType!$A$1:$O$50,ChartData!$A$1,ChartData!A23))</f>
        <v>..</v>
      </c>
      <c r="C23" s="18" t="str">
        <f>IF(INDEX(Offsets!$A$1:$O$50,ChartData!$A$1,ChartData!A23)=0,"..",INDEX(Offsets!$A$1:$O$50,ChartData!$A$1,ChartData!A23))</f>
        <v>..</v>
      </c>
      <c r="D23" s="22" t="str">
        <f>IF(INDEX(Labels!$A$1:$O$50,ChartData!$A$1,ChartData!A23)=0,"..",INDEX(Labels!$A$1:$O$50,ChartData!$A$1,ChartData!A23))</f>
        <v>..</v>
      </c>
      <c r="E23" s="18" t="str">
        <f>IF(ISERROR(INDEX(Data!$A$5:$KN$120,ChartData!E9,ChartData!$C$23)),"",INDEX(Data!$A$5:$KN$120,ChartData!E9,ChartData!$C$23))</f>
        <v/>
      </c>
      <c r="F23" s="18" t="str">
        <f>IF(ISERROR(INDEX(Data!$A$5:$KN$120,ChartData!F9,ChartData!$C$23)),"",INDEX(Data!$A$5:$KN$120,ChartData!F9,ChartData!$C$23))</f>
        <v/>
      </c>
      <c r="G23" s="18" t="str">
        <f>IF(ISERROR(INDEX(Data!$A$5:$KN$120,ChartData!G9,ChartData!$C$23)),"",INDEX(Data!$A$5:$KN$120,ChartData!G9,ChartData!$C$23))</f>
        <v/>
      </c>
      <c r="H23" s="18" t="str">
        <f>IF(ISERROR(INDEX(Data!$A$5:$KN$120,ChartData!H9,ChartData!$C$23)),"",INDEX(Data!$A$5:$KN$120,ChartData!H9,ChartData!$C$23))</f>
        <v/>
      </c>
      <c r="I23" s="18" t="str">
        <f>IF(ISERROR(INDEX(Data!$A$5:$KN$120,ChartData!I9,ChartData!$C$23)),"",INDEX(Data!$A$5:$KN$120,ChartData!I9,ChartData!$C$23))</f>
        <v/>
      </c>
      <c r="J23" s="18" t="str">
        <f>IF(ISERROR(INDEX(Data!$A$5:$KN$120,ChartData!J9,ChartData!$C$23)),"",INDEX(Data!$A$5:$KN$120,ChartData!J9,ChartData!$C$23))</f>
        <v/>
      </c>
      <c r="K23" s="18" t="str">
        <f>IF(ISERROR(INDEX(Data!$A$5:$KN$120,ChartData!K9,ChartData!$C$23)),"",INDEX(Data!$A$5:$KN$120,ChartData!K9,ChartData!$C$23))</f>
        <v/>
      </c>
      <c r="L23" s="18" t="str">
        <f>IF(ISERROR(INDEX(Data!$A$5:$KN$120,ChartData!L9,ChartData!$C$23)),"",INDEX(Data!$A$5:$KN$120,ChartData!L9,ChartData!$C$23))</f>
        <v/>
      </c>
      <c r="M23" s="18" t="str">
        <f>IF(ISERROR(INDEX(Data!$A$5:$KN$120,ChartData!M9,ChartData!$C$23)),"",INDEX(Data!$A$5:$KN$120,ChartData!M9,ChartData!$C$23))</f>
        <v/>
      </c>
      <c r="N23" s="18" t="str">
        <f>IF(ISERROR(INDEX(Data!$A$5:$KN$120,ChartData!N9,ChartData!$C$23)),"",INDEX(Data!$A$5:$KN$120,ChartData!N9,ChartData!$C$23))</f>
        <v/>
      </c>
      <c r="O23" s="18" t="str">
        <f>IF(ISERROR(INDEX(Data!$A$5:$KN$120,ChartData!O9,ChartData!$C$23)),"",INDEX(Data!$A$5:$KN$120,ChartData!O9,ChartData!$C$23))</f>
        <v/>
      </c>
      <c r="P23" s="18" t="str">
        <f>IF(ISERROR(INDEX(Data!$A$5:$KN$120,ChartData!P9,ChartData!$C$23)),"",INDEX(Data!$A$5:$KN$120,ChartData!P9,ChartData!$C$23))</f>
        <v/>
      </c>
      <c r="Q23" s="18" t="str">
        <f>IF(ISERROR(INDEX(Data!$A$5:$KN$120,ChartData!Q9,ChartData!$C$23)),"",INDEX(Data!$A$5:$KN$120,ChartData!Q9,ChartData!$C$23))</f>
        <v/>
      </c>
      <c r="R23" s="18" t="str">
        <f>IF(ISERROR(INDEX(Data!$A$5:$KN$120,ChartData!R9,ChartData!$C$23)),"",INDEX(Data!$A$5:$KN$120,ChartData!R9,ChartData!$C$23))</f>
        <v/>
      </c>
      <c r="S23" s="18" t="str">
        <f>IF(ISERROR(INDEX(Data!$A$5:$KN$120,ChartData!S9,ChartData!$C$23)),"",INDEX(Data!$A$5:$KN$120,ChartData!S9,ChartData!$C$23))</f>
        <v/>
      </c>
      <c r="T23" s="18" t="str">
        <f>IF(ISERROR(INDEX(Data!$A$5:$KN$120,ChartData!T9,ChartData!$C$23)),"",INDEX(Data!$A$5:$KN$120,ChartData!T9,ChartData!$C$23))</f>
        <v/>
      </c>
      <c r="U23" s="18" t="str">
        <f>IF(ISERROR(INDEX(Data!$A$5:$KN$120,ChartData!U9,ChartData!$C$23)),"",INDEX(Data!$A$5:$KN$120,ChartData!U9,ChartData!$C$23))</f>
        <v/>
      </c>
      <c r="V23" s="18" t="str">
        <f>IF(ISERROR(INDEX(Data!$A$5:$KN$120,ChartData!V9,ChartData!$C$23)),"",INDEX(Data!$A$5:$KN$120,ChartData!V9,ChartData!$C$23))</f>
        <v/>
      </c>
      <c r="W23" s="18" t="str">
        <f>IF(ISERROR(INDEX(Data!$A$5:$KN$120,ChartData!W9,ChartData!$C$23)),"",INDEX(Data!$A$5:$KN$120,ChartData!W9,ChartData!$C$23))</f>
        <v/>
      </c>
      <c r="X23" s="18" t="str">
        <f>IF(ISERROR(INDEX(Data!$A$5:$KN$120,ChartData!X9,ChartData!$C$23)),"",INDEX(Data!$A$5:$KN$120,ChartData!X9,ChartData!$C$23))</f>
        <v/>
      </c>
      <c r="Y23" s="18" t="str">
        <f>IF(ISERROR(INDEX(Data!$A$5:$KN$120,ChartData!Y9,ChartData!$C$23)),"",INDEX(Data!$A$5:$KN$120,ChartData!Y9,ChartData!$C$23))</f>
        <v/>
      </c>
      <c r="Z23" s="18" t="str">
        <f>IF(ISERROR(INDEX(Data!$A$5:$KN$120,ChartData!Z9,ChartData!$C$23)),"",INDEX(Data!$A$5:$KN$120,ChartData!Z9,ChartData!$C$23))</f>
        <v/>
      </c>
      <c r="AA23" s="18" t="str">
        <f>IF(ISERROR(INDEX(Data!$A$5:$KN$120,ChartData!AA9,ChartData!$C$23)),"",INDEX(Data!$A$5:$KN$120,ChartData!AA9,ChartData!$C$23))</f>
        <v/>
      </c>
      <c r="AB23" s="18" t="str">
        <f>IF(ISERROR(INDEX(Data!$A$5:$KN$120,ChartData!AB9,ChartData!$C$23)),"",INDEX(Data!$A$5:$KN$120,ChartData!AB9,ChartData!$C$23))</f>
        <v/>
      </c>
      <c r="AC23" s="18" t="str">
        <f>IF(ISERROR(INDEX(Data!$A$5:$KN$120,ChartData!AC9,ChartData!$C$23)),"",INDEX(Data!$A$5:$KN$120,ChartData!AC9,ChartData!$C$23))</f>
        <v/>
      </c>
      <c r="AD23" s="18" t="str">
        <f>IF(ISERROR(INDEX(Data!$A$5:$KN$120,ChartData!AD9,ChartData!$C$23)),"",INDEX(Data!$A$5:$KN$120,ChartData!AD9,ChartData!$C$23))</f>
        <v/>
      </c>
      <c r="AE23" s="18" t="str">
        <f>IF(ISERROR(INDEX(Data!$A$5:$KN$120,ChartData!AE9,ChartData!$C$23)),"",INDEX(Data!$A$5:$KN$120,ChartData!AE9,ChartData!$C$23))</f>
        <v/>
      </c>
      <c r="AF23" s="18" t="str">
        <f>IF(ISERROR(INDEX(Data!$A$5:$KN$120,ChartData!AF9,ChartData!$C$23)),"",INDEX(Data!$A$5:$KN$120,ChartData!AF9,ChartData!$C$23))</f>
        <v/>
      </c>
      <c r="AG23" s="18" t="str">
        <f>IF(ISERROR(INDEX(Data!$A$5:$KN$120,ChartData!AG9,ChartData!$C$23)),"",INDEX(Data!$A$5:$KN$120,ChartData!AG9,ChartData!$C$23))</f>
        <v/>
      </c>
      <c r="AH23" s="18" t="str">
        <f>IF(ISERROR(INDEX(Data!$A$5:$KN$120,ChartData!AH9,ChartData!$C$23)),"",INDEX(Data!$A$5:$KN$120,ChartData!AH9,ChartData!$C$23))</f>
        <v/>
      </c>
    </row>
    <row r="24" spans="1:34" s="19" customFormat="1" ht="15.95" customHeight="1" x14ac:dyDescent="0.25">
      <c r="A24" s="18">
        <v>14</v>
      </c>
      <c r="B24" s="18" t="str">
        <f>IF(INDEX(DataType!$A$1:$O$50,ChartData!$A$1,ChartData!A24)=0,"..",INDEX(DataType!$A$1:$O$50,ChartData!$A$1,ChartData!A24))</f>
        <v>..</v>
      </c>
      <c r="C24" s="18" t="str">
        <f>IF(INDEX(Offsets!$A$1:$O$50,ChartData!$A$1,ChartData!A24)=0,"..",INDEX(Offsets!$A$1:$O$50,ChartData!$A$1,ChartData!A24))</f>
        <v>..</v>
      </c>
      <c r="D24" s="22" t="str">
        <f>IF(INDEX(Labels!$A$1:$O$50,ChartData!$A$1,ChartData!A24)=0,"..",INDEX(Labels!$A$1:$O$50,ChartData!$A$1,ChartData!A24))</f>
        <v>..</v>
      </c>
      <c r="E24" s="18" t="str">
        <f>IF(ISERROR(INDEX(Data!$A$5:$KN$120,ChartData!E9,ChartData!$C$24)),"",INDEX(Data!$A$5:$KN$120,ChartData!E9,ChartData!$C$24))</f>
        <v/>
      </c>
      <c r="F24" s="18" t="str">
        <f>IF(ISERROR(INDEX(Data!$A$5:$KN$120,ChartData!F9,ChartData!$C$24)),"",INDEX(Data!$A$5:$KN$120,ChartData!F9,ChartData!$C$24))</f>
        <v/>
      </c>
      <c r="G24" s="18" t="str">
        <f>IF(ISERROR(INDEX(Data!$A$5:$KN$120,ChartData!G9,ChartData!$C$24)),"",INDEX(Data!$A$5:$KN$120,ChartData!G9,ChartData!$C$24))</f>
        <v/>
      </c>
      <c r="H24" s="18" t="str">
        <f>IF(ISERROR(INDEX(Data!$A$5:$KN$120,ChartData!H9,ChartData!$C$24)),"",INDEX(Data!$A$5:$KN$120,ChartData!H9,ChartData!$C$24))</f>
        <v/>
      </c>
      <c r="I24" s="18" t="str">
        <f>IF(ISERROR(INDEX(Data!$A$5:$KN$120,ChartData!I9,ChartData!$C$24)),"",INDEX(Data!$A$5:$KN$120,ChartData!I9,ChartData!$C$24))</f>
        <v/>
      </c>
      <c r="J24" s="18" t="str">
        <f>IF(ISERROR(INDEX(Data!$A$5:$KN$120,ChartData!J9,ChartData!$C$24)),"",INDEX(Data!$A$5:$KN$120,ChartData!J9,ChartData!$C$24))</f>
        <v/>
      </c>
      <c r="K24" s="18" t="str">
        <f>IF(ISERROR(INDEX(Data!$A$5:$KN$120,ChartData!K9,ChartData!$C$24)),"",INDEX(Data!$A$5:$KN$120,ChartData!K9,ChartData!$C$24))</f>
        <v/>
      </c>
      <c r="L24" s="18" t="str">
        <f>IF(ISERROR(INDEX(Data!$A$5:$KN$120,ChartData!L9,ChartData!$C$24)),"",INDEX(Data!$A$5:$KN$120,ChartData!L9,ChartData!$C$24))</f>
        <v/>
      </c>
      <c r="M24" s="18" t="str">
        <f>IF(ISERROR(INDEX(Data!$A$5:$KN$120,ChartData!M9,ChartData!$C$24)),"",INDEX(Data!$A$5:$KN$120,ChartData!M9,ChartData!$C$24))</f>
        <v/>
      </c>
      <c r="N24" s="18" t="str">
        <f>IF(ISERROR(INDEX(Data!$A$5:$KN$120,ChartData!N9,ChartData!$C$24)),"",INDEX(Data!$A$5:$KN$120,ChartData!N9,ChartData!$C$24))</f>
        <v/>
      </c>
      <c r="O24" s="18" t="str">
        <f>IF(ISERROR(INDEX(Data!$A$5:$KN$120,ChartData!O9,ChartData!$C$24)),"",INDEX(Data!$A$5:$KN$120,ChartData!O9,ChartData!$C$24))</f>
        <v/>
      </c>
      <c r="P24" s="18" t="str">
        <f>IF(ISERROR(INDEX(Data!$A$5:$KN$120,ChartData!P9,ChartData!$C$24)),"",INDEX(Data!$A$5:$KN$120,ChartData!P9,ChartData!$C$24))</f>
        <v/>
      </c>
      <c r="Q24" s="18" t="str">
        <f>IF(ISERROR(INDEX(Data!$A$5:$KN$120,ChartData!Q9,ChartData!$C$24)),"",INDEX(Data!$A$5:$KN$120,ChartData!Q9,ChartData!$C$24))</f>
        <v/>
      </c>
      <c r="R24" s="18" t="str">
        <f>IF(ISERROR(INDEX(Data!$A$5:$KN$120,ChartData!R9,ChartData!$C$24)),"",INDEX(Data!$A$5:$KN$120,ChartData!R9,ChartData!$C$24))</f>
        <v/>
      </c>
      <c r="S24" s="18" t="str">
        <f>IF(ISERROR(INDEX(Data!$A$5:$KN$120,ChartData!S9,ChartData!$C$24)),"",INDEX(Data!$A$5:$KN$120,ChartData!S9,ChartData!$C$24))</f>
        <v/>
      </c>
      <c r="T24" s="18" t="str">
        <f>IF(ISERROR(INDEX(Data!$A$5:$KN$120,ChartData!T9,ChartData!$C$24)),"",INDEX(Data!$A$5:$KN$120,ChartData!T9,ChartData!$C$24))</f>
        <v/>
      </c>
      <c r="U24" s="18" t="str">
        <f>IF(ISERROR(INDEX(Data!$A$5:$KN$120,ChartData!U9,ChartData!$C$24)),"",INDEX(Data!$A$5:$KN$120,ChartData!U9,ChartData!$C$24))</f>
        <v/>
      </c>
      <c r="V24" s="18" t="str">
        <f>IF(ISERROR(INDEX(Data!$A$5:$KN$120,ChartData!V9,ChartData!$C$24)),"",INDEX(Data!$A$5:$KN$120,ChartData!V9,ChartData!$C$24))</f>
        <v/>
      </c>
      <c r="W24" s="18" t="str">
        <f>IF(ISERROR(INDEX(Data!$A$5:$KN$120,ChartData!W9,ChartData!$C$24)),"",INDEX(Data!$A$5:$KN$120,ChartData!W9,ChartData!$C$24))</f>
        <v/>
      </c>
      <c r="X24" s="18" t="str">
        <f>IF(ISERROR(INDEX(Data!$A$5:$KN$120,ChartData!X9,ChartData!$C$24)),"",INDEX(Data!$A$5:$KN$120,ChartData!X9,ChartData!$C$24))</f>
        <v/>
      </c>
      <c r="Y24" s="18" t="str">
        <f>IF(ISERROR(INDEX(Data!$A$5:$KN$120,ChartData!Y9,ChartData!$C$24)),"",INDEX(Data!$A$5:$KN$120,ChartData!Y9,ChartData!$C$24))</f>
        <v/>
      </c>
      <c r="Z24" s="18" t="str">
        <f>IF(ISERROR(INDEX(Data!$A$5:$KN$120,ChartData!Z9,ChartData!$C$24)),"",INDEX(Data!$A$5:$KN$120,ChartData!Z9,ChartData!$C$24))</f>
        <v/>
      </c>
      <c r="AA24" s="18" t="str">
        <f>IF(ISERROR(INDEX(Data!$A$5:$KN$120,ChartData!AA9,ChartData!$C$24)),"",INDEX(Data!$A$5:$KN$120,ChartData!AA9,ChartData!$C$24))</f>
        <v/>
      </c>
      <c r="AB24" s="18" t="str">
        <f>IF(ISERROR(INDEX(Data!$A$5:$KN$120,ChartData!AB9,ChartData!$C$24)),"",INDEX(Data!$A$5:$KN$120,ChartData!AB9,ChartData!$C$24))</f>
        <v/>
      </c>
      <c r="AC24" s="18" t="str">
        <f>IF(ISERROR(INDEX(Data!$A$5:$KN$120,ChartData!AC9,ChartData!$C$24)),"",INDEX(Data!$A$5:$KN$120,ChartData!AC9,ChartData!$C$24))</f>
        <v/>
      </c>
      <c r="AD24" s="18" t="str">
        <f>IF(ISERROR(INDEX(Data!$A$5:$KN$120,ChartData!AD9,ChartData!$C$24)),"",INDEX(Data!$A$5:$KN$120,ChartData!AD9,ChartData!$C$24))</f>
        <v/>
      </c>
      <c r="AE24" s="18" t="str">
        <f>IF(ISERROR(INDEX(Data!$A$5:$KN$120,ChartData!AE9,ChartData!$C$24)),"",INDEX(Data!$A$5:$KN$120,ChartData!AE9,ChartData!$C$24))</f>
        <v/>
      </c>
      <c r="AF24" s="18" t="str">
        <f>IF(ISERROR(INDEX(Data!$A$5:$KN$120,ChartData!AF9,ChartData!$C$24)),"",INDEX(Data!$A$5:$KN$120,ChartData!AF9,ChartData!$C$24))</f>
        <v/>
      </c>
      <c r="AG24" s="18" t="str">
        <f>IF(ISERROR(INDEX(Data!$A$5:$KN$120,ChartData!AG9,ChartData!$C$24)),"",INDEX(Data!$A$5:$KN$120,ChartData!AG9,ChartData!$C$24))</f>
        <v/>
      </c>
      <c r="AH24" s="18" t="str">
        <f>IF(ISERROR(INDEX(Data!$A$5:$KN$120,ChartData!AH9,ChartData!$C$24)),"",INDEX(Data!$A$5:$KN$120,ChartData!AH9,ChartData!$C$24))</f>
        <v/>
      </c>
    </row>
    <row r="25" spans="1:34" s="19" customFormat="1" ht="15.95" customHeight="1" x14ac:dyDescent="0.25">
      <c r="A25" s="18">
        <v>15</v>
      </c>
      <c r="B25" s="18" t="str">
        <f>IF(INDEX(DataType!$A$1:$O$50,ChartData!$A$1,ChartData!A25)=0,"..",INDEX(DataType!$A$1:$O$50,ChartData!$A$1,ChartData!A25))</f>
        <v>..</v>
      </c>
      <c r="C25" s="18" t="str">
        <f>IF(INDEX(Offsets!$A$1:$O$50,ChartData!$A$1,ChartData!A25)=0,"..",INDEX(Offsets!$A$1:$O$50,ChartData!$A$1,ChartData!A25))</f>
        <v>..</v>
      </c>
      <c r="D25" s="22" t="str">
        <f>IF(INDEX(Labels!$A$1:$O$50,ChartData!$A$1,ChartData!A25)=0,"..",INDEX(Labels!$A$1:$O$50,ChartData!$A$1,ChartData!A25))</f>
        <v>..</v>
      </c>
      <c r="E25" s="18" t="str">
        <f>IF(ISERROR(INDEX(Data!$A$5:$KN$120,ChartData!E9,ChartData!$C$25)),"",INDEX(Data!$A$5:$KN$120,ChartData!E9,ChartData!$C$25))</f>
        <v/>
      </c>
      <c r="F25" s="18" t="str">
        <f>IF(ISERROR(INDEX(Data!$A$5:$KN$120,ChartData!F9,ChartData!$C$25)),"",INDEX(Data!$A$5:$KN$120,ChartData!F9,ChartData!$C$25))</f>
        <v/>
      </c>
      <c r="G25" s="18" t="str">
        <f>IF(ISERROR(INDEX(Data!$A$5:$KN$120,ChartData!G9,ChartData!$C$25)),"",INDEX(Data!$A$5:$KN$120,ChartData!G9,ChartData!$C$25))</f>
        <v/>
      </c>
      <c r="H25" s="18" t="str">
        <f>IF(ISERROR(INDEX(Data!$A$5:$KN$120,ChartData!H9,ChartData!$C$25)),"",INDEX(Data!$A$5:$KN$120,ChartData!H9,ChartData!$C$25))</f>
        <v/>
      </c>
      <c r="I25" s="18" t="str">
        <f>IF(ISERROR(INDEX(Data!$A$5:$KN$120,ChartData!I9,ChartData!$C$25)),"",INDEX(Data!$A$5:$KN$120,ChartData!I9,ChartData!$C$25))</f>
        <v/>
      </c>
      <c r="J25" s="18" t="str">
        <f>IF(ISERROR(INDEX(Data!$A$5:$KN$120,ChartData!J9,ChartData!$C$25)),"",INDEX(Data!$A$5:$KN$120,ChartData!J9,ChartData!$C$25))</f>
        <v/>
      </c>
      <c r="K25" s="18" t="str">
        <f>IF(ISERROR(INDEX(Data!$A$5:$KN$120,ChartData!K9,ChartData!$C$25)),"",INDEX(Data!$A$5:$KN$120,ChartData!K9,ChartData!$C$25))</f>
        <v/>
      </c>
      <c r="L25" s="18" t="str">
        <f>IF(ISERROR(INDEX(Data!$A$5:$KN$120,ChartData!L9,ChartData!$C$25)),"",INDEX(Data!$A$5:$KN$120,ChartData!L9,ChartData!$C$25))</f>
        <v/>
      </c>
      <c r="M25" s="18" t="str">
        <f>IF(ISERROR(INDEX(Data!$A$5:$KN$120,ChartData!M9,ChartData!$C$25)),"",INDEX(Data!$A$5:$KN$120,ChartData!M9,ChartData!$C$25))</f>
        <v/>
      </c>
      <c r="N25" s="18" t="str">
        <f>IF(ISERROR(INDEX(Data!$A$5:$KN$120,ChartData!N9,ChartData!$C$25)),"",INDEX(Data!$A$5:$KN$120,ChartData!N9,ChartData!$C$25))</f>
        <v/>
      </c>
      <c r="O25" s="18" t="str">
        <f>IF(ISERROR(INDEX(Data!$A$5:$KN$120,ChartData!O9,ChartData!$C$25)),"",INDEX(Data!$A$5:$KN$120,ChartData!O9,ChartData!$C$25))</f>
        <v/>
      </c>
      <c r="P25" s="18" t="str">
        <f>IF(ISERROR(INDEX(Data!$A$5:$KN$120,ChartData!P9,ChartData!$C$25)),"",INDEX(Data!$A$5:$KN$120,ChartData!P9,ChartData!$C$25))</f>
        <v/>
      </c>
      <c r="Q25" s="18" t="str">
        <f>IF(ISERROR(INDEX(Data!$A$5:$KN$120,ChartData!Q9,ChartData!$C$25)),"",INDEX(Data!$A$5:$KN$120,ChartData!Q9,ChartData!$C$25))</f>
        <v/>
      </c>
      <c r="R25" s="18" t="str">
        <f>IF(ISERROR(INDEX(Data!$A$5:$KN$120,ChartData!R9,ChartData!$C$25)),"",INDEX(Data!$A$5:$KN$120,ChartData!R9,ChartData!$C$25))</f>
        <v/>
      </c>
      <c r="S25" s="18" t="str">
        <f>IF(ISERROR(INDEX(Data!$A$5:$KN$120,ChartData!S9,ChartData!$C$25)),"",INDEX(Data!$A$5:$KN$120,ChartData!S9,ChartData!$C$25))</f>
        <v/>
      </c>
      <c r="T25" s="18" t="str">
        <f>IF(ISERROR(INDEX(Data!$A$5:$KN$120,ChartData!T9,ChartData!$C$25)),"",INDEX(Data!$A$5:$KN$120,ChartData!T9,ChartData!$C$25))</f>
        <v/>
      </c>
      <c r="U25" s="18" t="str">
        <f>IF(ISERROR(INDEX(Data!$A$5:$KN$120,ChartData!U9,ChartData!$C$25)),"",INDEX(Data!$A$5:$KN$120,ChartData!U9,ChartData!$C$25))</f>
        <v/>
      </c>
      <c r="V25" s="18" t="str">
        <f>IF(ISERROR(INDEX(Data!$A$5:$KN$120,ChartData!V9,ChartData!$C$25)),"",INDEX(Data!$A$5:$KN$120,ChartData!V9,ChartData!$C$25))</f>
        <v/>
      </c>
      <c r="W25" s="18" t="str">
        <f>IF(ISERROR(INDEX(Data!$A$5:$KN$120,ChartData!W9,ChartData!$C$25)),"",INDEX(Data!$A$5:$KN$120,ChartData!W9,ChartData!$C$25))</f>
        <v/>
      </c>
      <c r="X25" s="18" t="str">
        <f>IF(ISERROR(INDEX(Data!$A$5:$KN$120,ChartData!X9,ChartData!$C$25)),"",INDEX(Data!$A$5:$KN$120,ChartData!X9,ChartData!$C$25))</f>
        <v/>
      </c>
      <c r="Y25" s="18" t="str">
        <f>IF(ISERROR(INDEX(Data!$A$5:$KN$120,ChartData!Y9,ChartData!$C$25)),"",INDEX(Data!$A$5:$KN$120,ChartData!Y9,ChartData!$C$25))</f>
        <v/>
      </c>
      <c r="Z25" s="18" t="str">
        <f>IF(ISERROR(INDEX(Data!$A$5:$KN$120,ChartData!Z9,ChartData!$C$25)),"",INDEX(Data!$A$5:$KN$120,ChartData!Z9,ChartData!$C$25))</f>
        <v/>
      </c>
      <c r="AA25" s="18" t="str">
        <f>IF(ISERROR(INDEX(Data!$A$5:$KN$120,ChartData!AA9,ChartData!$C$25)),"",INDEX(Data!$A$5:$KN$120,ChartData!AA9,ChartData!$C$25))</f>
        <v/>
      </c>
      <c r="AB25" s="18" t="str">
        <f>IF(ISERROR(INDEX(Data!$A$5:$KN$120,ChartData!AB9,ChartData!$C$25)),"",INDEX(Data!$A$5:$KN$120,ChartData!AB9,ChartData!$C$25))</f>
        <v/>
      </c>
      <c r="AC25" s="18" t="str">
        <f>IF(ISERROR(INDEX(Data!$A$5:$KN$120,ChartData!AC9,ChartData!$C$25)),"",INDEX(Data!$A$5:$KN$120,ChartData!AC9,ChartData!$C$25))</f>
        <v/>
      </c>
      <c r="AD25" s="18" t="str">
        <f>IF(ISERROR(INDEX(Data!$A$5:$KN$120,ChartData!AD9,ChartData!$C$25)),"",INDEX(Data!$A$5:$KN$120,ChartData!AD9,ChartData!$C$25))</f>
        <v/>
      </c>
      <c r="AE25" s="18" t="str">
        <f>IF(ISERROR(INDEX(Data!$A$5:$KN$120,ChartData!AE9,ChartData!$C$25)),"",INDEX(Data!$A$5:$KN$120,ChartData!AE9,ChartData!$C$25))</f>
        <v/>
      </c>
      <c r="AF25" s="18" t="str">
        <f>IF(ISERROR(INDEX(Data!$A$5:$KN$120,ChartData!AF9,ChartData!$C$25)),"",INDEX(Data!$A$5:$KN$120,ChartData!AF9,ChartData!$C$25))</f>
        <v/>
      </c>
      <c r="AG25" s="18" t="str">
        <f>IF(ISERROR(INDEX(Data!$A$5:$KN$120,ChartData!AG9,ChartData!$C$25)),"",INDEX(Data!$A$5:$KN$120,ChartData!AG9,ChartData!$C$25))</f>
        <v/>
      </c>
      <c r="AH25" s="18" t="str">
        <f>IF(ISERROR(INDEX(Data!$A$5:$KN$120,ChartData!AH9,ChartData!$C$25)),"",INDEX(Data!$A$5:$KN$120,ChartData!AH9,ChartData!$C$25))</f>
        <v/>
      </c>
    </row>
    <row r="26" spans="1:34" x14ac:dyDescent="0.2">
      <c r="A26" s="17"/>
      <c r="D26" s="25"/>
    </row>
    <row r="27" spans="1:34" x14ac:dyDescent="0.2">
      <c r="A27" s="17"/>
      <c r="D27" s="26"/>
    </row>
    <row r="28" spans="1:34" x14ac:dyDescent="0.2">
      <c r="A28" s="17"/>
      <c r="D28" s="26"/>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row>
    <row r="29" spans="1:34" x14ac:dyDescent="0.2">
      <c r="A29" s="17"/>
    </row>
    <row r="30" spans="1:34" x14ac:dyDescent="0.2">
      <c r="A30" s="17"/>
    </row>
    <row r="31" spans="1:34" x14ac:dyDescent="0.2">
      <c r="A31" s="17"/>
    </row>
    <row r="32" spans="1:34" x14ac:dyDescent="0.2">
      <c r="A32" s="17"/>
    </row>
    <row r="33" spans="1:1" x14ac:dyDescent="0.2">
      <c r="A33" s="17"/>
    </row>
    <row r="34" spans="1:1" x14ac:dyDescent="0.2">
      <c r="A34" s="17"/>
    </row>
    <row r="35" spans="1:1" x14ac:dyDescent="0.2">
      <c r="A35" s="17"/>
    </row>
  </sheetData>
  <dataValidations count="1">
    <dataValidation allowBlank="1" showErrorMessage="1" sqref="D3:D7 D1"/>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ReadMe</vt:lpstr>
      <vt:lpstr>Data</vt:lpstr>
      <vt:lpstr>Sheet5</vt:lpstr>
      <vt:lpstr>Labels</vt:lpstr>
      <vt:lpstr>Offsets</vt:lpstr>
      <vt:lpstr>DataType</vt:lpstr>
      <vt:lpstr>ComparatorGroup</vt:lpstr>
      <vt:lpstr>ComparatorResults</vt:lpstr>
      <vt:lpstr>ChartData</vt:lpstr>
      <vt:lpstr>Sheet2</vt:lpstr>
      <vt:lpstr>SingleArchiveResults</vt:lpstr>
      <vt:lpstr>Sheet6</vt:lpstr>
      <vt:lpstr>Sheet4</vt:lpstr>
      <vt:lpstr>Sheet3</vt:lpstr>
    </vt:vector>
  </TitlesOfParts>
  <Company>IBM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Lorraine Logan</cp:lastModifiedBy>
  <dcterms:created xsi:type="dcterms:W3CDTF">2011-08-01T14:22:18Z</dcterms:created>
  <dcterms:modified xsi:type="dcterms:W3CDTF">2019-05-17T15:04:03Z</dcterms:modified>
</cp:coreProperties>
</file>